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G:\SELOG\LICITAÇÕES 2022\OBRA - Reforma NFTI Porto e Climatização SETEC\Edital\"/>
    </mc:Choice>
  </mc:AlternateContent>
  <xr:revisionPtr revIDLastSave="0" documentId="13_ncr:1_{A117DF0F-6DB8-406C-AF7E-10DD3CB40781}" xr6:coauthVersionLast="45" xr6:coauthVersionMax="45" xr10:uidLastSave="{00000000-0000-0000-0000-000000000000}"/>
  <bookViews>
    <workbookView xWindow="-90" yWindow="-90" windowWidth="28980" windowHeight="15780" activeTab="5" xr2:uid="{00000000-000D-0000-FFFF-FFFF00000000}"/>
  </bookViews>
  <sheets>
    <sheet name="Orçamento Sintético" sheetId="1" r:id="rId1"/>
    <sheet name="BDI" sheetId="2" r:id="rId2"/>
    <sheet name="CRONOGRAMA" sheetId="3" r:id="rId3"/>
    <sheet name="CURVA ABC" sheetId="7" r:id="rId4"/>
    <sheet name="COMPOSIÇÕES" sheetId="4" r:id="rId5"/>
    <sheet name="QUANTITATIVOS" sheetId="5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5" i="3" l="1"/>
  <c r="N22" i="3"/>
  <c r="N30" i="3"/>
  <c r="N38" i="3"/>
  <c r="E12" i="3"/>
  <c r="F12" i="3"/>
  <c r="G12" i="3"/>
  <c r="H12" i="3"/>
  <c r="I12" i="3"/>
  <c r="J12" i="3"/>
  <c r="K12" i="3"/>
  <c r="L12" i="3"/>
  <c r="M12" i="3"/>
  <c r="E14" i="3"/>
  <c r="F14" i="3"/>
  <c r="G14" i="3"/>
  <c r="H14" i="3"/>
  <c r="I14" i="3"/>
  <c r="J14" i="3"/>
  <c r="K14" i="3"/>
  <c r="L14" i="3"/>
  <c r="M14" i="3"/>
  <c r="E16" i="3"/>
  <c r="F16" i="3"/>
  <c r="G16" i="3"/>
  <c r="H16" i="3"/>
  <c r="I16" i="3"/>
  <c r="J16" i="3"/>
  <c r="K16" i="3"/>
  <c r="L16" i="3"/>
  <c r="M16" i="3"/>
  <c r="N16" i="3" s="1"/>
  <c r="E18" i="3"/>
  <c r="F18" i="3"/>
  <c r="G18" i="3"/>
  <c r="H18" i="3"/>
  <c r="I18" i="3"/>
  <c r="J18" i="3"/>
  <c r="K18" i="3"/>
  <c r="L18" i="3"/>
  <c r="M18" i="3"/>
  <c r="N18" i="3" s="1"/>
  <c r="E20" i="3"/>
  <c r="F20" i="3"/>
  <c r="G20" i="3"/>
  <c r="H20" i="3"/>
  <c r="I20" i="3"/>
  <c r="J20" i="3"/>
  <c r="K20" i="3"/>
  <c r="L20" i="3"/>
  <c r="M20" i="3"/>
  <c r="N20" i="3" s="1"/>
  <c r="E22" i="3"/>
  <c r="F22" i="3"/>
  <c r="G22" i="3"/>
  <c r="H22" i="3"/>
  <c r="I22" i="3"/>
  <c r="J22" i="3"/>
  <c r="K22" i="3"/>
  <c r="L22" i="3"/>
  <c r="M22" i="3"/>
  <c r="E24" i="3"/>
  <c r="F24" i="3"/>
  <c r="G24" i="3"/>
  <c r="H24" i="3"/>
  <c r="I24" i="3"/>
  <c r="J24" i="3"/>
  <c r="K24" i="3"/>
  <c r="L24" i="3"/>
  <c r="M24" i="3"/>
  <c r="N24" i="3" s="1"/>
  <c r="E26" i="3"/>
  <c r="F26" i="3"/>
  <c r="G26" i="3"/>
  <c r="H26" i="3"/>
  <c r="I26" i="3"/>
  <c r="J26" i="3"/>
  <c r="K26" i="3"/>
  <c r="L26" i="3"/>
  <c r="M26" i="3"/>
  <c r="N26" i="3" s="1"/>
  <c r="E28" i="3"/>
  <c r="F28" i="3"/>
  <c r="G28" i="3"/>
  <c r="H28" i="3"/>
  <c r="I28" i="3"/>
  <c r="J28" i="3"/>
  <c r="K28" i="3"/>
  <c r="L28" i="3"/>
  <c r="M28" i="3"/>
  <c r="N28" i="3" s="1"/>
  <c r="E30" i="3"/>
  <c r="F30" i="3"/>
  <c r="G30" i="3"/>
  <c r="H30" i="3"/>
  <c r="I30" i="3"/>
  <c r="J30" i="3"/>
  <c r="K30" i="3"/>
  <c r="L30" i="3"/>
  <c r="M30" i="3"/>
  <c r="E32" i="3"/>
  <c r="F32" i="3"/>
  <c r="G32" i="3"/>
  <c r="H32" i="3"/>
  <c r="I32" i="3"/>
  <c r="J32" i="3"/>
  <c r="K32" i="3"/>
  <c r="L32" i="3"/>
  <c r="M32" i="3"/>
  <c r="N32" i="3" s="1"/>
  <c r="E34" i="3"/>
  <c r="F34" i="3"/>
  <c r="G34" i="3"/>
  <c r="H34" i="3"/>
  <c r="I34" i="3"/>
  <c r="J34" i="3"/>
  <c r="K34" i="3"/>
  <c r="L34" i="3"/>
  <c r="M34" i="3"/>
  <c r="N34" i="3" s="1"/>
  <c r="E36" i="3"/>
  <c r="F36" i="3"/>
  <c r="G36" i="3"/>
  <c r="H36" i="3"/>
  <c r="I36" i="3"/>
  <c r="J36" i="3"/>
  <c r="K36" i="3"/>
  <c r="L36" i="3"/>
  <c r="M36" i="3"/>
  <c r="N36" i="3" s="1"/>
  <c r="E38" i="3"/>
  <c r="F38" i="3"/>
  <c r="G38" i="3"/>
  <c r="H38" i="3"/>
  <c r="I38" i="3"/>
  <c r="J38" i="3"/>
  <c r="K38" i="3"/>
  <c r="L38" i="3"/>
  <c r="M38" i="3"/>
  <c r="E40" i="3"/>
  <c r="F40" i="3"/>
  <c r="G40" i="3"/>
  <c r="H40" i="3"/>
  <c r="I40" i="3"/>
  <c r="J40" i="3"/>
  <c r="K40" i="3"/>
  <c r="L40" i="3"/>
  <c r="M40" i="3"/>
  <c r="N40" i="3" s="1"/>
  <c r="E42" i="3"/>
  <c r="F42" i="3"/>
  <c r="G42" i="3"/>
  <c r="H42" i="3"/>
  <c r="I42" i="3"/>
  <c r="J42" i="3"/>
  <c r="K42" i="3"/>
  <c r="L42" i="3"/>
  <c r="M42" i="3"/>
  <c r="N42" i="3" s="1"/>
  <c r="A12" i="3"/>
  <c r="B12" i="3"/>
  <c r="C12" i="3"/>
  <c r="A14" i="3"/>
  <c r="B14" i="3"/>
  <c r="C14" i="3"/>
  <c r="A16" i="3"/>
  <c r="B16" i="3"/>
  <c r="C16" i="3"/>
  <c r="A18" i="3"/>
  <c r="B18" i="3"/>
  <c r="C18" i="3"/>
  <c r="A20" i="3"/>
  <c r="B20" i="3"/>
  <c r="C20" i="3"/>
  <c r="A22" i="3"/>
  <c r="B22" i="3"/>
  <c r="C22" i="3"/>
  <c r="A24" i="3"/>
  <c r="B24" i="3"/>
  <c r="C24" i="3"/>
  <c r="A26" i="3"/>
  <c r="B26" i="3"/>
  <c r="C26" i="3"/>
  <c r="A28" i="3"/>
  <c r="B28" i="3"/>
  <c r="C28" i="3"/>
  <c r="A30" i="3"/>
  <c r="B30" i="3"/>
  <c r="C30" i="3"/>
  <c r="A32" i="3"/>
  <c r="B32" i="3"/>
  <c r="C32" i="3"/>
  <c r="A34" i="3"/>
  <c r="B34" i="3"/>
  <c r="C34" i="3"/>
  <c r="A36" i="3"/>
  <c r="B36" i="3"/>
  <c r="C36" i="3"/>
  <c r="A38" i="3"/>
  <c r="B38" i="3"/>
  <c r="C38" i="3"/>
  <c r="A40" i="3"/>
  <c r="B40" i="3"/>
  <c r="C40" i="3"/>
  <c r="A42" i="3"/>
  <c r="B42" i="3"/>
  <c r="C42" i="3"/>
  <c r="D42" i="3"/>
  <c r="AB43" i="3"/>
  <c r="AA43" i="3"/>
  <c r="AA42" i="3"/>
  <c r="S42" i="3"/>
  <c r="Q42" i="3"/>
  <c r="O42" i="3"/>
  <c r="D40" i="3"/>
  <c r="D38" i="3"/>
  <c r="D36" i="3"/>
  <c r="D34" i="3"/>
  <c r="D32" i="3"/>
  <c r="D30" i="3"/>
  <c r="D28" i="3"/>
  <c r="D26" i="3"/>
  <c r="D24" i="3"/>
  <c r="D22" i="3"/>
  <c r="H135" i="5"/>
  <c r="I135" i="5" s="1"/>
  <c r="H133" i="5"/>
  <c r="I133" i="5" s="1"/>
  <c r="I130" i="5"/>
  <c r="I131" i="5"/>
  <c r="I132" i="5"/>
  <c r="H108" i="5"/>
  <c r="I128" i="5"/>
  <c r="H128" i="5"/>
  <c r="H129" i="5"/>
  <c r="I129" i="5" s="1"/>
  <c r="I126" i="5"/>
  <c r="H127" i="5"/>
  <c r="I127" i="5" s="1"/>
  <c r="H126" i="5"/>
  <c r="I134" i="5"/>
  <c r="I137" i="5"/>
  <c r="I138" i="5"/>
  <c r="I139" i="5"/>
  <c r="I124" i="5"/>
  <c r="H125" i="5"/>
  <c r="I125" i="5" s="1"/>
  <c r="H124" i="5"/>
  <c r="H123" i="5"/>
  <c r="I123" i="5" s="1"/>
  <c r="H122" i="5"/>
  <c r="I122" i="5" s="1"/>
  <c r="H121" i="5"/>
  <c r="I121" i="5" s="1"/>
  <c r="H120" i="5"/>
  <c r="I120" i="5" s="1"/>
  <c r="H119" i="5"/>
  <c r="I119" i="5" s="1"/>
  <c r="H118" i="5"/>
  <c r="I118" i="5" s="1"/>
  <c r="H117" i="5"/>
  <c r="I117" i="5" s="1"/>
  <c r="H116" i="5"/>
  <c r="I116" i="5" s="1"/>
  <c r="H115" i="5"/>
  <c r="I115" i="5" s="1"/>
  <c r="N12" i="3" l="1"/>
  <c r="N14" i="3"/>
  <c r="U42" i="3"/>
  <c r="W42" i="3"/>
  <c r="Y42" i="3"/>
  <c r="I140" i="5"/>
  <c r="H147" i="5" s="1"/>
  <c r="I147" i="5" s="1"/>
  <c r="I149" i="5" s="1"/>
  <c r="AB42" i="3" l="1"/>
  <c r="AA13" i="3" l="1"/>
  <c r="AB13" i="3"/>
  <c r="AA14" i="3"/>
  <c r="AA15" i="3"/>
  <c r="AB15" i="3"/>
  <c r="AA16" i="3"/>
  <c r="AA17" i="3"/>
  <c r="AB17" i="3"/>
  <c r="AA18" i="3"/>
  <c r="AA19" i="3"/>
  <c r="AB19" i="3"/>
  <c r="AA20" i="3"/>
  <c r="AA21" i="3"/>
  <c r="AB21" i="3"/>
  <c r="AA22" i="3"/>
  <c r="AA23" i="3"/>
  <c r="AB23" i="3"/>
  <c r="AA24" i="3"/>
  <c r="AA25" i="3"/>
  <c r="AB25" i="3"/>
  <c r="AA26" i="3"/>
  <c r="AA27" i="3"/>
  <c r="AB27" i="3"/>
  <c r="AA28" i="3"/>
  <c r="AA29" i="3"/>
  <c r="AB29" i="3"/>
  <c r="AA30" i="3"/>
  <c r="AA31" i="3"/>
  <c r="AB31" i="3"/>
  <c r="AA32" i="3"/>
  <c r="AA33" i="3"/>
  <c r="AB33" i="3"/>
  <c r="AA34" i="3"/>
  <c r="AA35" i="3"/>
  <c r="AB35" i="3"/>
  <c r="AA36" i="3"/>
  <c r="AA37" i="3"/>
  <c r="AB37" i="3"/>
  <c r="AA38" i="3"/>
  <c r="AA39" i="3"/>
  <c r="AB39" i="3"/>
  <c r="AA40" i="3"/>
  <c r="AA41" i="3"/>
  <c r="AB41" i="3"/>
  <c r="AA12" i="3"/>
  <c r="S12" i="3"/>
  <c r="S14" i="3"/>
  <c r="S16" i="3"/>
  <c r="S18" i="3"/>
  <c r="U20" i="3"/>
  <c r="W22" i="3"/>
  <c r="W24" i="3"/>
  <c r="S26" i="3"/>
  <c r="S28" i="3"/>
  <c r="S30" i="3"/>
  <c r="S32" i="3"/>
  <c r="S34" i="3"/>
  <c r="U36" i="3"/>
  <c r="W38" i="3"/>
  <c r="W40" i="3"/>
  <c r="D20" i="3"/>
  <c r="D18" i="3"/>
  <c r="D16" i="3"/>
  <c r="D14" i="3"/>
  <c r="D12" i="3"/>
  <c r="H502" i="5"/>
  <c r="H503" i="5"/>
  <c r="H504" i="5"/>
  <c r="H505" i="5"/>
  <c r="H506" i="5"/>
  <c r="H507" i="5"/>
  <c r="H508" i="5"/>
  <c r="H509" i="5"/>
  <c r="H501" i="5"/>
  <c r="H431" i="5"/>
  <c r="H430" i="5"/>
  <c r="H429" i="5"/>
  <c r="H428" i="5"/>
  <c r="H427" i="5"/>
  <c r="G426" i="5"/>
  <c r="H426" i="5" s="1"/>
  <c r="H425" i="5"/>
  <c r="H424" i="5"/>
  <c r="H423" i="5"/>
  <c r="G422" i="5"/>
  <c r="H422" i="5" s="1"/>
  <c r="H421" i="5"/>
  <c r="G420" i="5"/>
  <c r="H420" i="5" s="1"/>
  <c r="H419" i="5"/>
  <c r="G418" i="5"/>
  <c r="H418" i="5" s="1"/>
  <c r="H417" i="5"/>
  <c r="G416" i="5"/>
  <c r="H416" i="5" s="1"/>
  <c r="H415" i="5"/>
  <c r="G414" i="5"/>
  <c r="H414" i="5" s="1"/>
  <c r="H413" i="5"/>
  <c r="G412" i="5"/>
  <c r="H412" i="5" s="1"/>
  <c r="H411" i="5"/>
  <c r="G410" i="5"/>
  <c r="H410" i="5" s="1"/>
  <c r="H409" i="5"/>
  <c r="G408" i="5"/>
  <c r="H408" i="5" s="1"/>
  <c r="H396" i="5"/>
  <c r="H397" i="5"/>
  <c r="H381" i="5"/>
  <c r="H353" i="5"/>
  <c r="H354" i="5"/>
  <c r="H355" i="5"/>
  <c r="H356" i="5"/>
  <c r="H357" i="5"/>
  <c r="I359" i="5"/>
  <c r="I343" i="5"/>
  <c r="H341" i="5"/>
  <c r="H340" i="5"/>
  <c r="I333" i="5"/>
  <c r="H331" i="5"/>
  <c r="H330" i="5"/>
  <c r="H321" i="5"/>
  <c r="H320" i="5"/>
  <c r="I323" i="5"/>
  <c r="I370" i="5"/>
  <c r="H368" i="5"/>
  <c r="H367" i="5"/>
  <c r="H366" i="5"/>
  <c r="H243" i="5"/>
  <c r="H244" i="5" s="1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H195" i="5"/>
  <c r="G209" i="5"/>
  <c r="H206" i="5"/>
  <c r="H205" i="5"/>
  <c r="H204" i="5"/>
  <c r="H203" i="5"/>
  <c r="H202" i="5"/>
  <c r="H201" i="5"/>
  <c r="H200" i="5"/>
  <c r="H199" i="5"/>
  <c r="H198" i="5"/>
  <c r="H197" i="5"/>
  <c r="H196" i="5"/>
  <c r="H194" i="5"/>
  <c r="H193" i="5"/>
  <c r="H192" i="5"/>
  <c r="H191" i="5"/>
  <c r="H190" i="5"/>
  <c r="G251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68" i="5"/>
  <c r="H167" i="5"/>
  <c r="H166" i="5"/>
  <c r="H165" i="5"/>
  <c r="H163" i="5"/>
  <c r="H164" i="5"/>
  <c r="G98" i="5"/>
  <c r="H96" i="5"/>
  <c r="H95" i="5"/>
  <c r="G88" i="5"/>
  <c r="H86" i="5"/>
  <c r="H85" i="5"/>
  <c r="H76" i="5"/>
  <c r="S20" i="3" l="1"/>
  <c r="S22" i="3"/>
  <c r="S36" i="3"/>
  <c r="S38" i="3"/>
  <c r="U22" i="3"/>
  <c r="U38" i="3"/>
  <c r="W26" i="3"/>
  <c r="S24" i="3"/>
  <c r="S40" i="3"/>
  <c r="U26" i="3"/>
  <c r="W12" i="3"/>
  <c r="W28" i="3"/>
  <c r="U40" i="3"/>
  <c r="U12" i="3"/>
  <c r="U28" i="3"/>
  <c r="W14" i="3"/>
  <c r="W30" i="3"/>
  <c r="U24" i="3"/>
  <c r="U14" i="3"/>
  <c r="U30" i="3"/>
  <c r="W16" i="3"/>
  <c r="W32" i="3"/>
  <c r="U16" i="3"/>
  <c r="U32" i="3"/>
  <c r="W18" i="3"/>
  <c r="W34" i="3"/>
  <c r="U18" i="3"/>
  <c r="U34" i="3"/>
  <c r="W20" i="3"/>
  <c r="W36" i="3"/>
  <c r="H433" i="5"/>
  <c r="H359" i="5"/>
  <c r="H343" i="5"/>
  <c r="H333" i="5"/>
  <c r="H323" i="5"/>
  <c r="H370" i="5"/>
  <c r="G244" i="5"/>
  <c r="H209" i="5"/>
  <c r="H88" i="5"/>
  <c r="H98" i="5"/>
  <c r="H463" i="5"/>
  <c r="G458" i="5"/>
  <c r="H458" i="5" s="1"/>
  <c r="H457" i="5"/>
  <c r="H459" i="5"/>
  <c r="H460" i="5"/>
  <c r="H461" i="5"/>
  <c r="H462" i="5"/>
  <c r="H456" i="5"/>
  <c r="H455" i="5"/>
  <c r="G454" i="5"/>
  <c r="H454" i="5" s="1"/>
  <c r="H453" i="5"/>
  <c r="G452" i="5"/>
  <c r="H452" i="5" s="1"/>
  <c r="H451" i="5"/>
  <c r="G450" i="5"/>
  <c r="H450" i="5" s="1"/>
  <c r="H449" i="5"/>
  <c r="G448" i="5"/>
  <c r="H448" i="5" s="1"/>
  <c r="H447" i="5"/>
  <c r="G446" i="5"/>
  <c r="H446" i="5" s="1"/>
  <c r="H445" i="5"/>
  <c r="G444" i="5"/>
  <c r="H444" i="5" s="1"/>
  <c r="H443" i="5"/>
  <c r="G442" i="5"/>
  <c r="H442" i="5" s="1"/>
  <c r="H441" i="5"/>
  <c r="G440" i="5"/>
  <c r="H440" i="5" s="1"/>
  <c r="H380" i="5"/>
  <c r="H391" i="5"/>
  <c r="H392" i="5"/>
  <c r="H393" i="5"/>
  <c r="H394" i="5"/>
  <c r="H395" i="5"/>
  <c r="H390" i="5"/>
  <c r="C19" i="2"/>
  <c r="C23" i="2" s="1"/>
  <c r="C16" i="2"/>
  <c r="C7" i="2" s="1"/>
  <c r="S45" i="3" l="1"/>
  <c r="T45" i="3" s="1"/>
  <c r="W45" i="3"/>
  <c r="X45" i="3" s="1"/>
  <c r="U45" i="3"/>
  <c r="V45" i="3" s="1"/>
  <c r="H465" i="5"/>
  <c r="C9" i="2"/>
  <c r="C11" i="2"/>
  <c r="H262" i="5" l="1"/>
  <c r="H263" i="5"/>
  <c r="H264" i="5"/>
  <c r="H253" i="5"/>
  <c r="G265" i="5"/>
  <c r="H261" i="5"/>
  <c r="G254" i="5"/>
  <c r="G182" i="5"/>
  <c r="H182" i="5"/>
  <c r="G219" i="5"/>
  <c r="H216" i="5"/>
  <c r="H219" i="5" s="1"/>
  <c r="H265" i="5" l="1"/>
  <c r="H254" i="5"/>
  <c r="H53" i="5" l="1"/>
  <c r="H15" i="5"/>
  <c r="H16" i="5" s="1"/>
  <c r="H64" i="5"/>
  <c r="H65" i="5"/>
  <c r="H63" i="5"/>
  <c r="I398" i="5" l="1"/>
  <c r="I383" i="5"/>
  <c r="H493" i="5"/>
  <c r="H492" i="5"/>
  <c r="H491" i="5"/>
  <c r="H490" i="5"/>
  <c r="H489" i="5"/>
  <c r="H488" i="5"/>
  <c r="H487" i="5"/>
  <c r="H486" i="5"/>
  <c r="H485" i="5"/>
  <c r="H484" i="5"/>
  <c r="H483" i="5"/>
  <c r="H482" i="5"/>
  <c r="H481" i="5"/>
  <c r="H480" i="5"/>
  <c r="H479" i="5"/>
  <c r="H478" i="5"/>
  <c r="H477" i="5"/>
  <c r="H476" i="5"/>
  <c r="H475" i="5"/>
  <c r="H474" i="5"/>
  <c r="H473" i="5"/>
  <c r="H472" i="5"/>
  <c r="I298" i="5"/>
  <c r="H296" i="5"/>
  <c r="H295" i="5"/>
  <c r="I288" i="5"/>
  <c r="I279" i="5"/>
  <c r="H277" i="5"/>
  <c r="H276" i="5"/>
  <c r="H275" i="5"/>
  <c r="I310" i="5"/>
  <c r="H310" i="5"/>
  <c r="I533" i="5"/>
  <c r="H533" i="5"/>
  <c r="I525" i="5"/>
  <c r="H525" i="5"/>
  <c r="G108" i="5"/>
  <c r="G78" i="5"/>
  <c r="H75" i="5"/>
  <c r="H74" i="5"/>
  <c r="G67" i="5"/>
  <c r="H67" i="5"/>
  <c r="G56" i="5"/>
  <c r="H52" i="5"/>
  <c r="H51" i="5"/>
  <c r="G44" i="5"/>
  <c r="H42" i="5"/>
  <c r="H41" i="5"/>
  <c r="H40" i="5"/>
  <c r="H32" i="5"/>
  <c r="H31" i="5"/>
  <c r="H23" i="5"/>
  <c r="H24" i="5" s="1"/>
  <c r="O40" i="3"/>
  <c r="Y38" i="3"/>
  <c r="O36" i="3"/>
  <c r="Y32" i="3"/>
  <c r="Y30" i="3"/>
  <c r="Y26" i="3"/>
  <c r="O24" i="3"/>
  <c r="Y22" i="3"/>
  <c r="Q20" i="3"/>
  <c r="Y18" i="3"/>
  <c r="Q16" i="3"/>
  <c r="Y14" i="3"/>
  <c r="O12" i="3"/>
  <c r="A3" i="3"/>
  <c r="H383" i="5" l="1"/>
  <c r="H56" i="5"/>
  <c r="Q40" i="3"/>
  <c r="H33" i="5"/>
  <c r="Q24" i="3"/>
  <c r="Y40" i="3"/>
  <c r="Q12" i="3"/>
  <c r="Y16" i="3"/>
  <c r="Y24" i="3"/>
  <c r="O20" i="3"/>
  <c r="Y12" i="3"/>
  <c r="O26" i="3"/>
  <c r="O30" i="3"/>
  <c r="O16" i="3"/>
  <c r="Q30" i="3"/>
  <c r="O18" i="3"/>
  <c r="Y20" i="3"/>
  <c r="Q26" i="3"/>
  <c r="O32" i="3"/>
  <c r="Y36" i="3"/>
  <c r="Q36" i="3"/>
  <c r="Q18" i="3"/>
  <c r="O22" i="3"/>
  <c r="Q32" i="3"/>
  <c r="O38" i="3"/>
  <c r="O14" i="3"/>
  <c r="Q22" i="3"/>
  <c r="O28" i="3"/>
  <c r="Q38" i="3"/>
  <c r="Q14" i="3"/>
  <c r="Q28" i="3"/>
  <c r="O34" i="3"/>
  <c r="Y28" i="3"/>
  <c r="Q34" i="3"/>
  <c r="Y34" i="3"/>
  <c r="H279" i="5"/>
  <c r="H288" i="5" s="1"/>
  <c r="H398" i="5"/>
  <c r="H44" i="5"/>
  <c r="H510" i="5"/>
  <c r="H298" i="5"/>
  <c r="H494" i="5"/>
  <c r="H78" i="5"/>
  <c r="AB32" i="3" l="1"/>
  <c r="Y45" i="3"/>
  <c r="Z45" i="3" s="1"/>
  <c r="AB24" i="3"/>
  <c r="AB12" i="3"/>
  <c r="AB38" i="3"/>
  <c r="AB40" i="3"/>
  <c r="AB36" i="3"/>
  <c r="AB34" i="3"/>
  <c r="AB30" i="3"/>
  <c r="AB26" i="3"/>
  <c r="AB22" i="3"/>
  <c r="AB28" i="3"/>
  <c r="AB20" i="3"/>
  <c r="AB18" i="3"/>
  <c r="AB16" i="3"/>
  <c r="AB14" i="3"/>
  <c r="O45" i="3"/>
  <c r="P45" i="3" s="1"/>
  <c r="Q45" i="3"/>
  <c r="R45" i="3" s="1"/>
  <c r="AB45" i="3" l="1"/>
  <c r="N45" i="3"/>
  <c r="O46" i="3"/>
  <c r="Q46" i="3" s="1"/>
  <c r="S46" i="3" s="1"/>
  <c r="U46" i="3" s="1"/>
  <c r="W46" i="3" s="1"/>
  <c r="Y46" i="3" s="1"/>
  <c r="AA45" i="3"/>
  <c r="P46" i="3" l="1"/>
  <c r="R46" i="3" s="1"/>
  <c r="T46" i="3" s="1"/>
  <c r="V46" i="3" s="1"/>
  <c r="X46" i="3" s="1"/>
  <c r="Z46" i="3" s="1"/>
</calcChain>
</file>

<file path=xl/sharedStrings.xml><?xml version="1.0" encoding="utf-8"?>
<sst xmlns="http://schemas.openxmlformats.org/spreadsheetml/2006/main" count="15943" uniqueCount="2186">
  <si>
    <t>Obra</t>
  </si>
  <si>
    <t>Bancos</t>
  </si>
  <si>
    <t>B.D.I.</t>
  </si>
  <si>
    <t>Encargos Sociais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</si>
  <si>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</si>
  <si>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</si>
  <si>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</si>
  <si>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</si>
  <si>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</si>
  <si>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</si>
  <si>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</si>
  <si>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</si>
  <si>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</si>
  <si>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</si>
  <si>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</si>
  <si>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</si>
  <si>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</si>
  <si>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</si>
  <si>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</si>
  <si>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</si>
  <si>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</si>
  <si>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</si>
  <si>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</si>
  <si>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</si>
  <si>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</si>
  <si>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>Próprio</t>
  </si>
  <si>
    <t xml:space="preserve"> 97625 </t>
  </si>
  <si>
    <t>DEMOLIÇÃO DE ALVENARIA PARA QUALQUER TIPO DE BLOCO, DE FORMA MECANIZADA, SEM REAPROVEITAMENTO. AF_12/2017</t>
  </si>
  <si>
    <t>m³</t>
  </si>
  <si>
    <t xml:space="preserve"> 2 </t>
  </si>
  <si>
    <t xml:space="preserve"> 2.1 </t>
  </si>
  <si>
    <t>H</t>
  </si>
  <si>
    <t xml:space="preserve"> 2.2 </t>
  </si>
  <si>
    <t xml:space="preserve"> 93572 </t>
  </si>
  <si>
    <t>ENCARREGADO GERAL DE OBRAS COM ENCARGOS COMPLEMENTARES</t>
  </si>
  <si>
    <t>MES</t>
  </si>
  <si>
    <t xml:space="preserve"> 3 </t>
  </si>
  <si>
    <t xml:space="preserve"> 3.1 </t>
  </si>
  <si>
    <t xml:space="preserve"> 3.1.1 </t>
  </si>
  <si>
    <t>M</t>
  </si>
  <si>
    <t xml:space="preserve"> 3.2 </t>
  </si>
  <si>
    <t xml:space="preserve"> 3.2.1 </t>
  </si>
  <si>
    <t xml:space="preserve"> 3.2.2 </t>
  </si>
  <si>
    <t xml:space="preserve"> 3.2.3 </t>
  </si>
  <si>
    <t xml:space="preserve"> 3.3 </t>
  </si>
  <si>
    <t xml:space="preserve"> 3.3.1 </t>
  </si>
  <si>
    <t>KG</t>
  </si>
  <si>
    <t xml:space="preserve"> 3.3.2 </t>
  </si>
  <si>
    <t xml:space="preserve"> 3.3.3 </t>
  </si>
  <si>
    <t xml:space="preserve"> 3.4 </t>
  </si>
  <si>
    <t xml:space="preserve"> 3.4.1 </t>
  </si>
  <si>
    <t xml:space="preserve"> 3.4.2 </t>
  </si>
  <si>
    <t xml:space="preserve"> 3.5 </t>
  </si>
  <si>
    <t xml:space="preserve"> 3.5.1 </t>
  </si>
  <si>
    <t>COBERTURA</t>
  </si>
  <si>
    <t>TELHAMENTO COM TELHA METÁLICA TERMOACÚSTICA E = 30 MM, COM ATÉ 2 ÁGUAS, INCLUSO IÇAMENTO. AF_07/2019</t>
  </si>
  <si>
    <t>RUFO EXTERNO/INTERNO EM CHAPA DE AÇO GALVANIZADO NÚMERO 26, CORTE DE 33 CM, INCLUSO IÇAMENTO. AF_07/2019</t>
  </si>
  <si>
    <t>m</t>
  </si>
  <si>
    <t>ESQUADRIAS</t>
  </si>
  <si>
    <t>PORTA DE ABRIR EM MDF (P02 e P03), 0,80X2,10M, E=33MM, 01 FOLHA, REVESTIDA NAS 02 FACES COM FÓRMICA TEXTURIZADO DE 1,3MM, COM BATENTE EMASSADO E PINTADO MADEIRA DE PRIMEIRA, ADUELAS, GUARNIÇÕES E FERRAGENS (DOBRADIÇA INOX 3" E FECHADURA PADO LINHA BEETHOVEN EM INOX POLIDO EXTERNA) - FORNECIMENTO E INSTALAÇÃO</t>
  </si>
  <si>
    <t>unid</t>
  </si>
  <si>
    <t>PORTA DE ABRIR EM MDF (P01), 0,60X2,10M, E=33MM, 01 FOLHA, REVESTIDA NAS 02 FACES COM FÓRMICA TEXTURIZADO DE 1,3MM, COM BATENTE EMASSADO E PINTADO MADEIRA DE PRIMEIRA, ADUELAS, GUARNIÇÕES E FERRAGENS (DOBRADIÇA INOX 3" E FECHADURA PADO LINHA BEETHOVEN EM INOX POLIDO EXTERNA) - FORNECIMENTO E INSTALAÇÃO</t>
  </si>
  <si>
    <t>CJ</t>
  </si>
  <si>
    <t>REVESTIMENTOS</t>
  </si>
  <si>
    <t>REVESTIMENTO DE TETO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</si>
  <si>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</si>
  <si>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</si>
  <si>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JNE_045 </t>
  </si>
  <si>
    <t>EMBOÇO, PARA RECEBIMENTO DE CERÂMICA, EM ARGAMASSA TRAÇO 1:4 (CIMENTO E AREIA MÉDIA), PREPARO MECÂNICO COM BETONEIRA 400L, APLICADO MANUALMENTE EM PAREDES, ESPESSURA DE 20MM, COM EXECUÇÃO DE TALISCAS.</t>
  </si>
  <si>
    <t xml:space="preserve"> JNE_051 </t>
  </si>
  <si>
    <t>PEITORIL DE GRANITO BRANCO CEARÁ, POLIDO, E=2CM, ASSENTADO COM ARGAMASSA INDUSTRILALIZADA</t>
  </si>
  <si>
    <t>REVESTIMENTO DE PISO</t>
  </si>
  <si>
    <t xml:space="preserve"> JNE_044 </t>
  </si>
  <si>
    <t>SOLEIRA DE GRANITO BRANCO CEARÁ POLIDO, E=2CM, ASSENTADA COM ARGAMASSA INDUSTRIALIZADA</t>
  </si>
  <si>
    <t>APLICAÇÃO E LIXAMENTO DE MASSA LÁTEX EM PAREDES, DUAS DEMÃOS. AF_06/2014</t>
  </si>
  <si>
    <t xml:space="preserve"> JNE_134 </t>
  </si>
  <si>
    <t>CUBA DE LOUÇA BRANCA DE SOBREPOR, FORMATO OVAL, INCLUSIVE VÁLVULA DE ESCOAMENTO DE METAL COM ACABAMENTO CROMADO, SIFÃO DE METAL TIPO COPO COM ACABAMENTO CROMADO, FORNECIMENTO E INSTALAÇÃO</t>
  </si>
  <si>
    <t>UN</t>
  </si>
  <si>
    <t xml:space="preserve"> JNE_136 </t>
  </si>
  <si>
    <t>TORNEIRA DE MESA COM FECHAMENTO AUTOMÁTICO, REFERÊNCIA 1173C, LINHA DECAMATIC ECO, DECA OU SIMILAR - FORNECIMENTO E INSTALAÇÃO</t>
  </si>
  <si>
    <t>un</t>
  </si>
  <si>
    <t xml:space="preserve"> JNE_156 </t>
  </si>
  <si>
    <t>CUBA EM AÇO INOX ALTO BRILHO, COM BORDA DE SOBREPOR, 50X40X24 CM, 34L, LINHA PRIME TRAMONTINA OU SIMILAR, COM VÁLVULA DE ESCOAMENTO METÁLICA - FORNECIMENTO E COLOCAÇÃO</t>
  </si>
  <si>
    <t>KIT VASO SANITÁRIO COM CAIXA ACOPLADA, LINHA MOTE CARLO KP.808.17, DECA OU SIMILAR, COM ASSENTO DECA TERMOFIXO, KIT DE FIXAÇÃO, ANEL DE VEDAÇÃO EM CERA, FLEXÍVEL MALHA DE AÇO 40CM - FORNECIMENTO E ASSENTAMENTO</t>
  </si>
  <si>
    <t xml:space="preserve"> SRCE_023 </t>
  </si>
  <si>
    <t>TORNEIRA ALTA PARA COZINHA COM BICA MÓVEL - REFERÊNCIA 1167 LINK - DECA OU SIMILAR - FORNECIMENTO E INSTALAÇÃO</t>
  </si>
  <si>
    <t xml:space="preserve"> SRCE_021 </t>
  </si>
  <si>
    <t>BANCADA RETA, 0,75X0,55M, EM GRANITO BRANCO CEARÁ, E=2CM, COM ABERTURAS PARA 01 CUBAS E TORNEIRAS E ESPELHOS NA PAREDE E FRONTAL DE 8CM - FORNECIMENTO E ASSENTAMENTO</t>
  </si>
  <si>
    <t xml:space="preserve"> SRCE_028 </t>
  </si>
  <si>
    <t>BANCADA RETA, 3,35X0,60M, EM GRANITO BRANCO CEARÁ, E=2CM, COM ABERTURAS PARA 01 CUBA E TORNEIRA, ESPELHO DE 15CM EM 3 LADOS E REBAIXO PARA PIA - FORNECIMENTO E ASSENTAMENTO</t>
  </si>
  <si>
    <t xml:space="preserve"> 85005 </t>
  </si>
  <si>
    <t>ESPELHO CRISTAL, ESPESSURA 4MM, COM PARAFUSOS DE FIXACAO, SEM MOLDURA</t>
  </si>
  <si>
    <t xml:space="preserve"> JNE_332 </t>
  </si>
  <si>
    <t>ARMÁRIO PARA PIA COM PORTAS E GAVETAS REVESTIDA EM FÓRMICA (POSTFORMING) BRANCO, L=0,57M (EXCETO A PIA) - FORNECIMENTO E INSTALAÇÃO</t>
  </si>
  <si>
    <t xml:space="preserve"> JNE_333 </t>
  </si>
  <si>
    <t>ARMÁRIO PARA PIA EM MDF NAVAL TEXTURIZADO BRANCO, PORTAS E PRATELEIRAS, INCLUSO FERRAGENS E PUXADORES - FORNECIMENTO E INSTALAÇÃO</t>
  </si>
  <si>
    <t xml:space="preserve"> JNE_094 </t>
  </si>
  <si>
    <t>DISPENSER PARA PAPEL HIGIÊNICO TIPO ROLÃO (300/500M) - LINHA CLEAN VELOX. COR BRANCO - PREMISSE OU SIMILAR EQUIVALENTE - INSTALADO</t>
  </si>
  <si>
    <t xml:space="preserve"> JNE_093 </t>
  </si>
  <si>
    <t>PORTA TOALHAS DE PAPEL, BASE POLIESTIRENO COM TAMPA TRANSPARENTE. COR BRANCO - EXACCTA OU SIMILAR EQUIVALENTE - INSTALADO</t>
  </si>
  <si>
    <t xml:space="preserve"> JNE_100 </t>
  </si>
  <si>
    <t>DECA CABIDE FLEX 2060.C.FLX: 2060.C.FLX CROMADO CR10 - INSTALADO</t>
  </si>
  <si>
    <t xml:space="preserve"> 89957 </t>
  </si>
  <si>
    <t>PONTO DE CONSUMO TERMINAL DE ÁGUA FRIA (SUBRAMAL) COM TUBULAÇÃO DE PVC, DN 25 MM, INSTALADO EM RAMAL DE ÁGUA, INCLUSOS RASGO E CHUMBAMENTO EM ALVENARIA. AF_12/2014</t>
  </si>
  <si>
    <t xml:space="preserve"> C4603 </t>
  </si>
  <si>
    <t>SEINFRA</t>
  </si>
  <si>
    <t>PONTO DE ESGOTO EM PVC P/ SANITÁRIO INCLUSIVE COLUNA VENTILAÇÃO MSD FUNASA TIPO 10 (MATERIAL E EXECUÇÃO)</t>
  </si>
  <si>
    <t>PT</t>
  </si>
  <si>
    <t xml:space="preserve"> C4602 </t>
  </si>
  <si>
    <t>PONTO DE ESGOTO EM PVC P/ TANQUE E LAVATÓRIO MSD FUNASA TIPO 10 (MATERIAL E EXECUÇÃO)</t>
  </si>
  <si>
    <t>ORSE</t>
  </si>
  <si>
    <t>INSTALAÇÕES ELÉTRICAS</t>
  </si>
  <si>
    <t xml:space="preserve"> 91871 </t>
  </si>
  <si>
    <t>ELETRODUTO RÍGIDO ROSCÁVEL, PVC, DN 25 MM (3/4"), PARA CIRCUITOS TERMINAIS, INSTALADO EM PAREDE - FORNECIMENTO E INSTALAÇÃO. AF_12/2015</t>
  </si>
  <si>
    <t xml:space="preserve"> 91854 </t>
  </si>
  <si>
    <t>ELETRODUTO FLEXÍVEL CORRUGADO, PVC, DN 25 MM (3/4"), PARA CIRCUITOS TERMINAIS, INSTALADO EM PAREDE - FORNECIMENTO E INSTALAÇÃO. AF_12/2015</t>
  </si>
  <si>
    <t xml:space="preserve"> 95795 </t>
  </si>
  <si>
    <t>CONDULETE DE ALUMÍNIO, TIPO T, PARA ELETRODUTO DE AÇO GALVANIZADO DN 20 MM (3/4</t>
  </si>
  <si>
    <t xml:space="preserve"> 95779 </t>
  </si>
  <si>
    <t>CONDULETE DE ALUMÍNIO, TIPO E, PARA ELETRODUTO DE AÇO GALVANIZADO DN 20 MM (3/4</t>
  </si>
  <si>
    <t xml:space="preserve"> 91914 </t>
  </si>
  <si>
    <t>CURVA 90 GRAUS PARA ELETRODUTO, PVC, ROSCÁVEL, DN 25 MM (3/4"), PARA CIRCUITOS TERMINAIS, INSTALADA EM PAREDE - FORNECIMENTO E INSTALAÇÃO. AF_12/2015</t>
  </si>
  <si>
    <t xml:space="preserve"> 91917 </t>
  </si>
  <si>
    <t>CURVA 90 GRAUS PARA ELETRODUTO, PVC, ROSCÁVEL, DN 32 MM (1"), PARA CIRCUITOS TERMINAIS, INSTALADA EM PAREDE - FORNECIMENTO E INSTALAÇÃO. AF_12/2015</t>
  </si>
  <si>
    <t xml:space="preserve"> 91885 </t>
  </si>
  <si>
    <t>LUVA PARA ELETRODUTO, PVC, ROSCÁVEL, DN 32 MM (1"), PARA CIRCUITOS TERMINAIS, INSTALADA EM PAREDE - FORNECIMENTO E INSTALAÇÃO. AF_12/2015</t>
  </si>
  <si>
    <t xml:space="preserve"> JNE_033 </t>
  </si>
  <si>
    <t xml:space="preserve"> JNE_206 </t>
  </si>
  <si>
    <t>Porca sextavada zincada 1/4" (fornecimento e colocação)</t>
  </si>
  <si>
    <t xml:space="preserve"> JNE_207 </t>
  </si>
  <si>
    <t>Arruela lisa zincada d=1/4", fornecimento e instalação</t>
  </si>
  <si>
    <t xml:space="preserve"> JNE_211 </t>
  </si>
  <si>
    <t>Abraçadeira metálica tipo "D" de 3/4", fornecimento e instalação</t>
  </si>
  <si>
    <t xml:space="preserve"> JNE_212 </t>
  </si>
  <si>
    <t>Abraçadeira metálica tipo "D" de 1", fornecimento e instalação</t>
  </si>
  <si>
    <t xml:space="preserve"> SRCE_031 </t>
  </si>
  <si>
    <t>Caixa de passagem em pvc tipo , sobrepor, 220x170x80mm, fornecimento e instalação</t>
  </si>
  <si>
    <t xml:space="preserve"> 91953 </t>
  </si>
  <si>
    <t>INTERRUPTOR SIMPLES (1 MÓDULO), 10A/250V, INCLUINDO SUPORTE E PLACA - FORNECIMENTO E INSTALAÇÃO. AF_12/2015</t>
  </si>
  <si>
    <t xml:space="preserve"> 91940 </t>
  </si>
  <si>
    <t>CAIXA RETANGULAR 4" X 2" MÉDIA (1,30 M DO PISO), PVC, INSTALADA EM PAREDE - FORNECIMENTO E INSTALAÇÃO. AF_12/2015</t>
  </si>
  <si>
    <t xml:space="preserve"> 97887 </t>
  </si>
  <si>
    <t xml:space="preserve"> 91926 </t>
  </si>
  <si>
    <t>CABO DE COBRE FLEXÍVEL ISOLADO, 2,5 MM², ANTI-CHAMA 450/750 V, PARA CIRCUITOS TERMINAIS - FORNECIMENTO E INSTALAÇÃO. AF_12/2015</t>
  </si>
  <si>
    <t xml:space="preserve"> 91928 </t>
  </si>
  <si>
    <t>CABO DE COBRE FLEXÍVEL ISOLADO, 4 MM², ANTI-CHAMA 450/750 V, PARA CIRCUITOS TERMINAIS - FORNECIMENTO E INSTALAÇÃO. AF_12/2015</t>
  </si>
  <si>
    <t xml:space="preserve"> JNE_167 </t>
  </si>
  <si>
    <t>DISPOSITIVO DE PROTEÇÃO CONTRA SURTOS DE TENSÃO - DPS's - 40 KA/440V, FORNECIMENTO E INSTALAÇÃO</t>
  </si>
  <si>
    <t xml:space="preserve"> 93655 </t>
  </si>
  <si>
    <t xml:space="preserve"> 93670 </t>
  </si>
  <si>
    <t>Totais -&gt;</t>
  </si>
  <si>
    <t>Total sem BDI</t>
  </si>
  <si>
    <t>Total do BDI</t>
  </si>
  <si>
    <t>Total Geral</t>
  </si>
  <si>
    <t>PIS</t>
  </si>
  <si>
    <t>COFINS</t>
  </si>
  <si>
    <r>
      <t xml:space="preserve">      </t>
    </r>
    <r>
      <rPr>
        <b/>
        <sz val="8"/>
        <rFont val="Arial"/>
        <family val="2"/>
      </rPr>
      <t>BDI</t>
    </r>
    <r>
      <rPr>
        <sz val="8"/>
        <rFont val="Arial"/>
        <family val="2"/>
      </rPr>
      <t xml:space="preserve"> = </t>
    </r>
    <r>
      <rPr>
        <u/>
        <sz val="8"/>
        <rFont val="Arial"/>
        <family val="2"/>
      </rPr>
      <t>(1+(</t>
    </r>
    <r>
      <rPr>
        <b/>
        <u/>
        <sz val="8"/>
        <rFont val="Arial"/>
        <family val="2"/>
      </rPr>
      <t>AC</t>
    </r>
    <r>
      <rPr>
        <u/>
        <sz val="8"/>
        <rFont val="Arial"/>
        <family val="2"/>
      </rPr>
      <t>+</t>
    </r>
    <r>
      <rPr>
        <b/>
        <u/>
        <sz val="8"/>
        <rFont val="Arial"/>
        <family val="2"/>
      </rPr>
      <t>R</t>
    </r>
    <r>
      <rPr>
        <u/>
        <sz val="8"/>
        <rFont val="Arial"/>
        <family val="2"/>
      </rPr>
      <t>+</t>
    </r>
    <r>
      <rPr>
        <b/>
        <u/>
        <sz val="8"/>
        <rFont val="Arial"/>
        <family val="2"/>
      </rPr>
      <t>S</t>
    </r>
    <r>
      <rPr>
        <u/>
        <sz val="8"/>
        <rFont val="Arial"/>
        <family val="2"/>
      </rPr>
      <t>+</t>
    </r>
    <r>
      <rPr>
        <b/>
        <u/>
        <sz val="8"/>
        <rFont val="Arial"/>
        <family val="2"/>
      </rPr>
      <t>G</t>
    </r>
    <r>
      <rPr>
        <u/>
        <sz val="8"/>
        <rFont val="Arial"/>
        <family val="2"/>
      </rPr>
      <t>))(1+</t>
    </r>
    <r>
      <rPr>
        <b/>
        <u/>
        <sz val="8"/>
        <rFont val="Arial"/>
        <family val="2"/>
      </rPr>
      <t>DF</t>
    </r>
    <r>
      <rPr>
        <u/>
        <sz val="8"/>
        <rFont val="Arial"/>
        <family val="2"/>
      </rPr>
      <t>)(1+</t>
    </r>
    <r>
      <rPr>
        <b/>
        <u/>
        <sz val="8"/>
        <rFont val="Arial"/>
        <family val="2"/>
      </rPr>
      <t>L</t>
    </r>
    <r>
      <rPr>
        <u/>
        <sz val="8"/>
        <rFont val="Arial"/>
        <family val="2"/>
      </rPr>
      <t xml:space="preserve">)  </t>
    </r>
    <r>
      <rPr>
        <sz val="8"/>
        <rFont val="Arial"/>
        <family val="2"/>
      </rPr>
      <t xml:space="preserve"> - 1, onde:</t>
    </r>
  </si>
  <si>
    <r>
      <rPr>
        <b/>
        <sz val="8"/>
        <rFont val="Arial"/>
        <family val="2"/>
      </rPr>
      <t>AC</t>
    </r>
    <r>
      <rPr>
        <sz val="8"/>
        <rFont val="Arial"/>
        <family val="2"/>
      </rPr>
      <t xml:space="preserve"> = Taxa representativa das despesas de rateio da Administração Central</t>
    </r>
  </si>
  <si>
    <r>
      <rPr>
        <b/>
        <sz val="8"/>
        <rFont val="Arial"/>
        <family val="2"/>
      </rPr>
      <t>R</t>
    </r>
    <r>
      <rPr>
        <sz val="8"/>
        <rFont val="Arial"/>
        <family val="2"/>
      </rPr>
      <t xml:space="preserve"> = Taxa representativa de Riscos</t>
    </r>
  </si>
  <si>
    <r>
      <rPr>
        <b/>
        <sz val="8"/>
        <rFont val="Arial"/>
        <family val="2"/>
      </rPr>
      <t>S</t>
    </r>
    <r>
      <rPr>
        <sz val="8"/>
        <rFont val="Arial"/>
        <family val="2"/>
      </rPr>
      <t xml:space="preserve"> = Taxa representativa de Seguros</t>
    </r>
  </si>
  <si>
    <r>
      <rPr>
        <b/>
        <sz val="8"/>
        <rFont val="Arial"/>
        <family val="2"/>
      </rPr>
      <t>G</t>
    </r>
    <r>
      <rPr>
        <sz val="8"/>
        <rFont val="Arial"/>
        <family val="2"/>
      </rPr>
      <t xml:space="preserve"> = Taxa representativa de Garantias</t>
    </r>
  </si>
  <si>
    <r>
      <rPr>
        <b/>
        <sz val="8"/>
        <rFont val="Arial"/>
        <family val="2"/>
      </rPr>
      <t>DF</t>
    </r>
    <r>
      <rPr>
        <sz val="8"/>
        <rFont val="Arial"/>
        <family val="2"/>
      </rPr>
      <t xml:space="preserve"> = Taxa representativa de Despesas Financeiras</t>
    </r>
  </si>
  <si>
    <r>
      <rPr>
        <b/>
        <sz val="8"/>
        <rFont val="Arial"/>
        <family val="2"/>
      </rPr>
      <t>L</t>
    </r>
    <r>
      <rPr>
        <sz val="8"/>
        <rFont val="Arial"/>
        <family val="2"/>
      </rPr>
      <t xml:space="preserve"> = Taxa representativa do Lucro/Remuneração</t>
    </r>
  </si>
  <si>
    <t>(*1) CPRB (Contribuição Previdenciária sobre a Receita Bruta): Alíquota definida pela lei 12.844/2013</t>
  </si>
  <si>
    <t>(*2) Fonte: Acórdão Nº 2622/2013 - TCU - Plenário</t>
  </si>
  <si>
    <t>CRONOGRAMA FÍSICO - FINANCEIRO</t>
  </si>
  <si>
    <t>ENDEREÇO: Av. Borges de Melo, 820, Fátima, Fortaleza/Ce</t>
  </si>
  <si>
    <t>ÍTEM</t>
  </si>
  <si>
    <t>DESCRIÇÃO DOS SERVIÇOS</t>
  </si>
  <si>
    <t>VALOR GLOBAL com BDI (R$)</t>
  </si>
  <si>
    <t>%</t>
  </si>
  <si>
    <t>VALOR</t>
  </si>
  <si>
    <t xml:space="preserve"> </t>
  </si>
  <si>
    <t>TOTAL GLOBAL (com BDI)</t>
  </si>
  <si>
    <t>ACUMULADO</t>
  </si>
  <si>
    <t>MÊS 01</t>
  </si>
  <si>
    <t>MÊS 02</t>
  </si>
  <si>
    <t>MÊS 03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</si>
  <si>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</si>
  <si>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</si>
  <si>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</si>
  <si>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</si>
  <si>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</si>
  <si>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</si>
  <si>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</si>
  <si>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FUES - FUNDAÇÕES E ESTRUTURAS</t>
  </si>
  <si>
    <t xml:space="preserve"> 88262 </t>
  </si>
  <si>
    <t>CARPINTEIRO DE FORMAS COM ENCARGOS COMPLEMENTARES</t>
  </si>
  <si>
    <t>SEDI - SERVIÇOS DIVERSOS</t>
  </si>
  <si>
    <t xml:space="preserve"> 88316 </t>
  </si>
  <si>
    <t>SERVENTE COM ENCARGOS COMPLEMENTARES</t>
  </si>
  <si>
    <t>Insumo</t>
  </si>
  <si>
    <t xml:space="preserve"> 00004813 </t>
  </si>
  <si>
    <t>PLACA DE OBRA (PARA CONSTRUCAO CIVIL) EM CHAPA GALVANIZADA *N. 22*, ADESIVADA, DE *2,0 X 1,125* M</t>
  </si>
  <si>
    <t>Material</t>
  </si>
  <si>
    <t xml:space="preserve"> 00004491 </t>
  </si>
  <si>
    <t xml:space="preserve"> 00005075 </t>
  </si>
  <si>
    <t>PREGO DE ACO POLIDO COM CABECA 18 X 30 (2 3/4 X 10)</t>
  </si>
  <si>
    <t xml:space="preserve"> 00004417 </t>
  </si>
  <si>
    <t>MO sem LS =&gt;</t>
  </si>
  <si>
    <t>LS =&gt;</t>
  </si>
  <si>
    <t>MO com LS =&gt;</t>
  </si>
  <si>
    <t>Valor do BDI =&gt;</t>
  </si>
  <si>
    <t>Valor com BDI =&gt;</t>
  </si>
  <si>
    <t>Equipamento</t>
  </si>
  <si>
    <t>SERP - SERVIÇOS PRELIMINARES</t>
  </si>
  <si>
    <t xml:space="preserve"> 5940 </t>
  </si>
  <si>
    <t>PÁ CARREGADEIRA SOBRE RODAS, POTÊNCIA LÍQUIDA 128 HP, CAPACIDADE DA CAÇAMBA 1,7 A 2,8 M3, PESO OPERACIONAL 11632 KG - CHP DIURNO. AF_06/2014</t>
  </si>
  <si>
    <t>CHOR - CUSTOS HORÁRIOS DE MÁQUINAS E EQUIPAMENTOS</t>
  </si>
  <si>
    <t>CHP</t>
  </si>
  <si>
    <t xml:space="preserve"> 5942 </t>
  </si>
  <si>
    <t>PÁ CARREGADEIRA SOBRE RODAS, POTÊNCIA LÍQUIDA 128 HP, CAPACIDADE DA CAÇAMBA 1,7 A 2,8 M3, PESO OPERACIONAL 11632 KG - CHI DIURNO. AF_06/2014</t>
  </si>
  <si>
    <t>CHI</t>
  </si>
  <si>
    <t xml:space="preserve"> 88256 </t>
  </si>
  <si>
    <t>AZULEJISTA OU LADRILHISTA COM ENCARGOS COMPLEMENTARES</t>
  </si>
  <si>
    <t>DEMOLIÇÕES E RETIRADAS</t>
  </si>
  <si>
    <t xml:space="preserve"> 88309 </t>
  </si>
  <si>
    <t>PEDREIRO COM ENCARGOS COMPLEMENTARES</t>
  </si>
  <si>
    <t>ESQV - ESQUADRIAS/FERRAGENS/VIDROS</t>
  </si>
  <si>
    <t>Mão de Obra</t>
  </si>
  <si>
    <t xml:space="preserve"> 00037372 </t>
  </si>
  <si>
    <t>EXAMES - HORISTA (COLETADO CAIXA)</t>
  </si>
  <si>
    <t>Outros</t>
  </si>
  <si>
    <t xml:space="preserve"> 00037373 </t>
  </si>
  <si>
    <t>SEGURO - HORISTA (COLETADO CAIXA)</t>
  </si>
  <si>
    <t>Taxas</t>
  </si>
  <si>
    <t xml:space="preserve"> 95422 </t>
  </si>
  <si>
    <t>CURSO DE CAPACITAÇÃO PARA ENCARREGADO GERAL DE OBRAS (ENCARGOS COMPLEMENTARES) - MENSALISTA</t>
  </si>
  <si>
    <t xml:space="preserve"> 00043499 </t>
  </si>
  <si>
    <t>EPI - FAMILIA ENCARREGADO GERAL - MENSALISTA (ENCARGOS COMPLEMENTARES - COLETADO CAIXA)</t>
  </si>
  <si>
    <t xml:space="preserve"> 00040818 </t>
  </si>
  <si>
    <t>ENCARREGADO GERAL DE OBRAS (MENSALISTA)</t>
  </si>
  <si>
    <t xml:space="preserve"> 00043475 </t>
  </si>
  <si>
    <t>FERRAMENTAS - FAMILIA ENCARREGADO GERAL - MENSALISTA (ENCARGOS COMPLEMENTARES - COLETADO CAIXA)</t>
  </si>
  <si>
    <t xml:space="preserve"> 00040863 </t>
  </si>
  <si>
    <t>EXAMES - MENSALISTA (COLETADO CAIXA)</t>
  </si>
  <si>
    <t xml:space="preserve"> 00040864 </t>
  </si>
  <si>
    <t>SEGURO - MENSALISTA (COLETADO CAIXA)</t>
  </si>
  <si>
    <t xml:space="preserve"> 88239 </t>
  </si>
  <si>
    <t>AJUDANTE DE CARPINTEIRO COM ENCARGOS COMPLEMENTARES</t>
  </si>
  <si>
    <t xml:space="preserve"> 00002692 </t>
  </si>
  <si>
    <t>DESMOLDANTE PROTETOR PARA FORMAS DE MADEIRA, DE BASE OLEOSA EMULSIONADA EM AGUA</t>
  </si>
  <si>
    <t>L</t>
  </si>
  <si>
    <t xml:space="preserve"> 91693 </t>
  </si>
  <si>
    <t>SERRA CIRCULAR DE BANCADA COM MOTOR ELÉTRICO POTÊNCIA DE 5HP, COM COIFA PARA DISCO 10" - CHI DIURNO. AF_08/2015</t>
  </si>
  <si>
    <t xml:space="preserve"> 91692 </t>
  </si>
  <si>
    <t>SERRA CIRCULAR DE BANCADA COM MOTOR ELÉTRICO POTÊNCIA DE 5HP, COM COIFA PARA DISCO 10" - CHP DIURNO. AF_08/2015</t>
  </si>
  <si>
    <t xml:space="preserve"> 00001358 </t>
  </si>
  <si>
    <t>CHAPA DE MADEIRA COMPENSADA RESINADA PARA FORMA DE CONCRETO, DE *2,2 X 1,1* M, E = 17 MM</t>
  </si>
  <si>
    <t xml:space="preserve"> 00020247 </t>
  </si>
  <si>
    <t>PREGO DE ACO POLIDO COM CABECA 15 X 15 (1 1/4 X 13)</t>
  </si>
  <si>
    <t xml:space="preserve"> 00004517 </t>
  </si>
  <si>
    <t xml:space="preserve"> 88238 </t>
  </si>
  <si>
    <t>AJUDANTE DE ARMADOR COM ENCARGOS COMPLEMENTARES</t>
  </si>
  <si>
    <t xml:space="preserve"> 88245 </t>
  </si>
  <si>
    <t>ARMADOR COM ENCARGOS COMPLEMENTARES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</si>
  <si>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</si>
  <si>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</si>
  <si>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</si>
  <si>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</si>
  <si>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 xml:space="preserve"> 90587 </t>
  </si>
  <si>
    <t>VIBRADOR DE IMERSÃO, DIÂMETRO DE PONTEIRA 45MM, MOTOR ELÉTRICO TRIFÁSICO POTÊNCIA DE 2 CV - CHI DIURNO. AF_06/2015</t>
  </si>
  <si>
    <t xml:space="preserve"> 90586 </t>
  </si>
  <si>
    <t>VIBRADOR DE IMERSÃO, DIÂMETRO DE PONTEIRA 45MM, MOTOR ELÉTRICO TRIFÁSICO POTÊNCIA DE 2 CV - CHP DIURNO. AF_06/2015</t>
  </si>
  <si>
    <t>PARE - PAREDES/PAINEIS</t>
  </si>
  <si>
    <t xml:space="preserve"> 88278 </t>
  </si>
  <si>
    <t>MONTADOR DE ESTRUTURA METÁLICA COM ENCARGOS COMPLEMENTARES</t>
  </si>
  <si>
    <t xml:space="preserve"> 00039413 </t>
  </si>
  <si>
    <t xml:space="preserve"> 00039431 </t>
  </si>
  <si>
    <t>FITA DE PAPEL MICROPERFURADO, 50 X 150 MM, PARA TRATAMENTO DE JUNTAS DE CHAPA DE GESSO PARA DRYWALL</t>
  </si>
  <si>
    <t xml:space="preserve"> 00039432 </t>
  </si>
  <si>
    <t>FITA DE PAPEL REFORCADA COM LAMINA DE METAL PARA REFORCO DE CANTOS DE CHAPA DE GESSO PARA DRYWALL</t>
  </si>
  <si>
    <t xml:space="preserve"> 00039434 </t>
  </si>
  <si>
    <t xml:space="preserve"> 00039435 </t>
  </si>
  <si>
    <t>PARAFUSO DRY WALL, EM ACO FOSFATIZADO, CABECA TROMBETA E PONTA AGULHA (TA), COMPRIMENTO 25 MM</t>
  </si>
  <si>
    <t xml:space="preserve"> 00039443 </t>
  </si>
  <si>
    <t>PARAFUSO DRY WALL, EM ACO ZINCADO, CABECA LENTILHA E PONTA BROCA (LB), LARGURA 4,2 MM, COMPRIMENTO 13 MM</t>
  </si>
  <si>
    <t xml:space="preserve"> 00039419 </t>
  </si>
  <si>
    <t>PERFIL GUIA, FORMATO U, EM ACO ZINCADO, PARA ESTRUTURA PAREDE DRYWALL, E = 0,5 MM, 70 X 3000 MM (L X C)</t>
  </si>
  <si>
    <t xml:space="preserve"> 00039422 </t>
  </si>
  <si>
    <t>PERFIL MONTANTE, FORMATO C, EM ACO ZINCADO, PARA ESTRUTURA PAREDE DRYWALL, E = 0,5 MM, 70 X 3000 MM (L X C)</t>
  </si>
  <si>
    <t xml:space="preserve"> 00037586 </t>
  </si>
  <si>
    <t>PINO DE ACO COM ARRUELA CONICA, DIAMETRO ARRUELA = *23* MM E COMP HASTE = *27* MM (ACAO INDIRETA)</t>
  </si>
  <si>
    <t>CENTO</t>
  </si>
  <si>
    <t>COBE - COBERTURA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</si>
  <si>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</si>
  <si>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</si>
  <si>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</si>
  <si>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</si>
  <si>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88323 </t>
  </si>
  <si>
    <t>TELHADISTA COM ENCARGOS COMPLEMENTARES</t>
  </si>
  <si>
    <t xml:space="preserve"> 00040740 </t>
  </si>
  <si>
    <t xml:space="preserve"> 00005061 </t>
  </si>
  <si>
    <t>PREGO DE ACO POLIDO COM CABECA 18 X 27 (2 1/2 X 10)</t>
  </si>
  <si>
    <t xml:space="preserve"> 00000142 </t>
  </si>
  <si>
    <t>SELANTE ELASTICO MONOCOMPONENTE A BASE DE POLIURETANO (PU) PARA JUNTAS DIVERSAS</t>
  </si>
  <si>
    <t>310ML</t>
  </si>
  <si>
    <t xml:space="preserve"> 00013388 </t>
  </si>
  <si>
    <t>SOLDA EM BARRA DE ESTANHO-CHUMBO 50/50</t>
  </si>
  <si>
    <t xml:space="preserve"> 00005104 </t>
  </si>
  <si>
    <t>REBITE DE ALUMINIO VAZADO DE REPUXO, 3,2 X 8 MM (1KG = 1025 UNIDADES)</t>
  </si>
  <si>
    <t xml:space="preserve"> 00001379 </t>
  </si>
  <si>
    <t>CIMENTO PORTLAND COMPOSTO CP II-32</t>
  </si>
  <si>
    <t xml:space="preserve"> 88261 </t>
  </si>
  <si>
    <t>CARPINTEIRO DE ESQUADRIA COM ENCARGOS COMPLEMENTARES</t>
  </si>
  <si>
    <t xml:space="preserve"> JNE_120 </t>
  </si>
  <si>
    <t>PORTA EM MDF ESPESSURA 30MM, REVESTIDA NAS 02 FACES COM FÓRMICA TEXTURIZADO, ESPESSURA 1,3MM</t>
  </si>
  <si>
    <t>M²</t>
  </si>
  <si>
    <t xml:space="preserve"> 100659 </t>
  </si>
  <si>
    <t>ALIZAR DE 5X1,5CM PARA PORTA FIXADO COM PREGOS, PADRÃO MÉDIO - FORNECIMENTO E INSTALAÇÃO. AF_12/2019</t>
  </si>
  <si>
    <t xml:space="preserve"> JNE_159 </t>
  </si>
  <si>
    <t>FECHADURA DE EMBUTIR PARA PORTAS EXTERNAS, COMPLETA, ACABAMENTO PADO LINHA BEETHOVEN EM INOX POLIDO EXTERNA, COM EXECUÇÃO DE FURO - FORNECIMENTO E INSTALAÇÃO. AF_12/2019</t>
  </si>
  <si>
    <t xml:space="preserve"> H.08.000.031740 </t>
  </si>
  <si>
    <t>CPOS</t>
  </si>
  <si>
    <t>Dobradiça em aço inoxidável escovado com anéis, de 3" x 2 1/2", para portas de até 25 kg, ref. Dobradiça 395 da La Fonte ou equivalente</t>
  </si>
  <si>
    <t>Composições Auxiliares</t>
  </si>
  <si>
    <t>PINT - PINTURAS</t>
  </si>
  <si>
    <t xml:space="preserve"> JNE_048 </t>
  </si>
  <si>
    <t>Fechadura Beethoven em Inox Polido Externa - PADO</t>
  </si>
  <si>
    <t>MOVT - MOVIMENTO DE TERRA</t>
  </si>
  <si>
    <t>Serviços</t>
  </si>
  <si>
    <t xml:space="preserve"> 00001106 </t>
  </si>
  <si>
    <t>CAL HIDRATADA CH-I PARA ARGAMASSAS</t>
  </si>
  <si>
    <t xml:space="preserve"> 00000367 </t>
  </si>
  <si>
    <t>AREIA GROSSA - POSTO JAZIDA/FORNECEDOR (RETIRADO NA JAZIDA, SEM TRANSPORTE)</t>
  </si>
  <si>
    <t>REVE - REVESTIMENTO E TRATAMENTO DE SUPERFÍCIES</t>
  </si>
  <si>
    <t xml:space="preserve"> 00040547 </t>
  </si>
  <si>
    <t>PARAFUSO ZINCADO, AUTOBROCANTE, FLANGEADO, 4,2 MM X 19 MM</t>
  </si>
  <si>
    <t xml:space="preserve"> 87313 </t>
  </si>
  <si>
    <t>ARGAMASSA TRAÇO 1:3 (EM VOLUME DE CIMENTO E AREIA GROSSA ÚMIDA) PARA CHAPISCO CONVENCIONAL, PREPARO MECÂNICO COM BETONEIRA 400 L. AF_08/2019</t>
  </si>
  <si>
    <t xml:space="preserve"> 88630 </t>
  </si>
  <si>
    <t>ARGAMASSA TRAÇO 1:4 (CIMENTO E AREIA MÉDIA), PREPARO MECÂNICO COM BETONEIRA 400 L. AF_08/2014</t>
  </si>
  <si>
    <t xml:space="preserve"> 00037595 </t>
  </si>
  <si>
    <t>ARGAMASSA COLANTE TIPO AC III</t>
  </si>
  <si>
    <t xml:space="preserve"> 00034357 </t>
  </si>
  <si>
    <t>REJUNTE CIMENTICIO, QUALQUER COR</t>
  </si>
  <si>
    <t>PISO - PISOS</t>
  </si>
  <si>
    <t xml:space="preserve"> 88274 </t>
  </si>
  <si>
    <t>MARMORISTA/GRANITEIRO COM ENCARGOS COMPLEMENTARES</t>
  </si>
  <si>
    <t xml:space="preserve"> 00025980 </t>
  </si>
  <si>
    <t>PISO EM GRANITO, POLIDO, TIPO MARFIM, DALLAS, CARAVELAS OU OUTROS EQUIVALENTES DA REGIAO, FORMATO MENOR OU IGUAL A 3025 CM2, E=  *2* CM</t>
  </si>
  <si>
    <t xml:space="preserve"> 00038195 </t>
  </si>
  <si>
    <t>PISO PORCELANATO, BORDA RETA, EXTRA, FORMATO MAIOR QUE 2025 CM2</t>
  </si>
  <si>
    <t xml:space="preserve"> 88310 </t>
  </si>
  <si>
    <t>PINTOR COM ENCARGOS COMPLEMENTARES</t>
  </si>
  <si>
    <t xml:space="preserve"> 00004051 </t>
  </si>
  <si>
    <t>!EM PROCESSO DE DESATIVACAO! MASSA CORRIDA PVA PARA PAREDES INTERNAS</t>
  </si>
  <si>
    <t>18L</t>
  </si>
  <si>
    <t xml:space="preserve"> 00003767 </t>
  </si>
  <si>
    <t>LIXA EM FOLHA PARA PAREDE OU MADEIRA, NUMERO 120 (COR VERMELHA)</t>
  </si>
  <si>
    <t xml:space="preserve"> 00007356 </t>
  </si>
  <si>
    <t>TINTA ACRILICA PREMIUM, COR BRANCO FOSCO</t>
  </si>
  <si>
    <t xml:space="preserve"> 00005318 </t>
  </si>
  <si>
    <t xml:space="preserve"> 00007311 </t>
  </si>
  <si>
    <t>TINTA ESMALTE SINTETICO PREMIUM ACETINADO</t>
  </si>
  <si>
    <t>LOU</t>
  </si>
  <si>
    <t xml:space="preserve"> 88267 </t>
  </si>
  <si>
    <t>ENCANADOR OU BOMBEIRO HIDRÁULICO COM ENCARGOS COMPLEMENTARES</t>
  </si>
  <si>
    <t xml:space="preserve"> 88248 </t>
  </si>
  <si>
    <t>AUXILIAR DE ENCANADOR OU BOMBEIRO HIDRÁULICO COM ENCARGOS COMPLEMENTARES</t>
  </si>
  <si>
    <t xml:space="preserve"> MATED- 12606 </t>
  </si>
  <si>
    <t>SETOP</t>
  </si>
  <si>
    <t>CUBA DE SOBREPOR LOUÇA SEM LADRÃO (COR: BRANCA/FORMATO: OVAL/ ALTURA: 135MM*/ COMPRIMENTO: 310MM*/ LARGURA: 440MM*) * MEDIDAS REFERENCIAIS</t>
  </si>
  <si>
    <t>U</t>
  </si>
  <si>
    <t xml:space="preserve"> MATED- 11624 </t>
  </si>
  <si>
    <t>FITA DE VEDAÇÃO PARA TUBOS E CONEXÕES ROSCÁVEIS (LARGURA: 12 MM)</t>
  </si>
  <si>
    <t xml:space="preserve"> MATED- 11697 </t>
  </si>
  <si>
    <t>SIFÃO METÁLICO PARA LAVATÓRIO (TIPO: COPO/ MATERIAL: METAL/ ACABAMENTO: CROMADO/ DIÂMETRO DE ENTRADA: 1" /DIÂMETRO DE SAÍDA: 1.1/ 2")</t>
  </si>
  <si>
    <t xml:space="preserve"> MATED- 9529 </t>
  </si>
  <si>
    <t>SILICONE ACÉTICO (COR: INCOLOR/APLICAÇÃO: USO GERAL/REFIL: 9")</t>
  </si>
  <si>
    <t>Kg</t>
  </si>
  <si>
    <t xml:space="preserve"> MATED- 11702 </t>
  </si>
  <si>
    <t>VÁLVULA DE ESCOAMENTO METÁLICA PARA LAVATÓRIO/BIDÊ ( MATERIAL: METAL/ ACABAMENTO: CROMADO/ DIÂMETRO DE ENTRADA: 1" )</t>
  </si>
  <si>
    <t xml:space="preserve"> 00003146 </t>
  </si>
  <si>
    <t>FITA VEDA ROSCA EM ROLOS DE 18 MM X 10 M (L X C)</t>
  </si>
  <si>
    <t xml:space="preserve"> 10053 </t>
  </si>
  <si>
    <t>Torneira de mesa com fechamento automático, ref.1173, linha Decamatic Eco, DECA ou similar</t>
  </si>
  <si>
    <t>INHI - INSTALAÇÕES HIDROS SANITÁRIAS</t>
  </si>
  <si>
    <t xml:space="preserve"> 86878 </t>
  </si>
  <si>
    <t>VÁLVULA EM METAL CROMADO TIPO AMERICANA 3.1/2 X 1.1/2 PARA PIA - FORNECIMENTO E INSTALAÇÃO. AF_01/2020</t>
  </si>
  <si>
    <t xml:space="preserve"> 00004823 </t>
  </si>
  <si>
    <t>MASSA PLASTICA PARA MARMORE/GRANITO</t>
  </si>
  <si>
    <t xml:space="preserve"> O.15.000.065619 </t>
  </si>
  <si>
    <t xml:space="preserve"> 00006142 </t>
  </si>
  <si>
    <t>CONJUNTO DE LIGACAO PARA BACIA SANITARIA AJUSTAVEL, EM PLASTICO BRANCO, COM TUBO, CANOPLA E ESPUDE</t>
  </si>
  <si>
    <t>Kit Monte Carlo Bacia com Caixa Acoplada, Assento e Itens de Instalação Branco KP.808.17 Deca</t>
  </si>
  <si>
    <t xml:space="preserve"> JNE_190 </t>
  </si>
  <si>
    <t>Torneira Para Cozinha com Bica Móvel 1167 Link - Deca</t>
  </si>
  <si>
    <t>ASTU - ASSENTAMENTO DE TUBOS E PECAS</t>
  </si>
  <si>
    <t xml:space="preserve"> 00007568 </t>
  </si>
  <si>
    <t>BUCHA DE NYLON SEM ABA S10, COM PARAFUSO DE 6,10 X 65 MM EM ACO ZINCADO COM ROSCA SOBERBA, CABECA CHATA E FENDA PHILLIPS</t>
  </si>
  <si>
    <t xml:space="preserve"> 00037329 </t>
  </si>
  <si>
    <t>REJUNTE EPOXI, QUALQUER COR</t>
  </si>
  <si>
    <t xml:space="preserve"> 00037591 </t>
  </si>
  <si>
    <t>SUPORTE MAO-FRANCESA EM ACO, ABAS IGUAIS 40 CM, CAPACIDADE MINIMA 70 KG, BRANCO</t>
  </si>
  <si>
    <t xml:space="preserve"> 00038605 </t>
  </si>
  <si>
    <t>ABERTURA PARA ENCAIXE DE CUBA OU LAVATORIO EM BANCADA DE MARMORE/ GRANITO OU OUTRO TIPO DE PEDRA NATURAL</t>
  </si>
  <si>
    <t xml:space="preserve"> 00011795 </t>
  </si>
  <si>
    <t>GRANITO PARA BANCADA, POLIDO, TIPO ANDORINHA/ QUARTZ/ CASTELO/ CORUMBA OU OUTROS EQUIVALENTES DA REGIAO, E=  *2,5* CM</t>
  </si>
  <si>
    <t xml:space="preserve"> 88325 </t>
  </si>
  <si>
    <t>VIDRACEIRO COM ENCARGOS COMPLEMENTARES</t>
  </si>
  <si>
    <t xml:space="preserve"> 00011186 </t>
  </si>
  <si>
    <t>ESPELHO CRISTAL E = 4 MM</t>
  </si>
  <si>
    <t xml:space="preserve"> 00000442 </t>
  </si>
  <si>
    <t>PARAFUSO FRANCES M16 EM ACO GALVANIZADO, COMPRIMENTO = 45 MM, DIAMETRO = 16 MM, CABECA ABAULADA</t>
  </si>
  <si>
    <t xml:space="preserve"> 10416 </t>
  </si>
  <si>
    <t>Armário para pia com portas e gavetas revestida em fórmica (postforming) branco, L=0,57m (exceto a pia), fornecimento e assentamento</t>
  </si>
  <si>
    <t>MOBILIÁRIO</t>
  </si>
  <si>
    <t xml:space="preserve"> 88273 </t>
  </si>
  <si>
    <t>MARCENEIRO COM ENCARGOS COMPLEMENTARES</t>
  </si>
  <si>
    <t xml:space="preserve"> I1496 </t>
  </si>
  <si>
    <t>MADEIRA (PINHO) DE 1A.</t>
  </si>
  <si>
    <t xml:space="preserve"> I1159 </t>
  </si>
  <si>
    <t>FECHO TIPO ROLETE P/ARMARIO</t>
  </si>
  <si>
    <t xml:space="preserve"> I1744 </t>
  </si>
  <si>
    <t>PUXADOR P/PORTAS DE MÓVEIS</t>
  </si>
  <si>
    <t xml:space="preserve"> I1033 </t>
  </si>
  <si>
    <t>DOBRADIÇA DE PRESSÃO</t>
  </si>
  <si>
    <t xml:space="preserve"> I1644 </t>
  </si>
  <si>
    <t>PEÇA ' L' DE ANCORAGEM</t>
  </si>
  <si>
    <t xml:space="preserve"> 00001341 </t>
  </si>
  <si>
    <t>CHAPA DE LAMINADO MELAMINICO, TEXTURIZADO, DE *1,25 X 3,08* M, E = 0,8 MM</t>
  </si>
  <si>
    <t xml:space="preserve"> 00037400 </t>
  </si>
  <si>
    <t>PAPELEIRA PLASTICA TIPO DISPENSER PARA PAPEL HIGIENICO ROLAO</t>
  </si>
  <si>
    <t xml:space="preserve"> 00037401 </t>
  </si>
  <si>
    <t>TOALHEIRO PLASTICO TIPO DISPENSER PARA PAPEL TOALHA INTERFOLHADO</t>
  </si>
  <si>
    <t xml:space="preserve"> JNE_031 </t>
  </si>
  <si>
    <t>DECA CABIDE FLEX 2060.C.FLX: 2060.C.FLX CROMADO CR10</t>
  </si>
  <si>
    <t xml:space="preserve"> 89356 </t>
  </si>
  <si>
    <t>TUBO, PVC, SOLDÁVEL, DN 25MM, INSTALADO EM RAMAL OU SUB-RAMAL DE ÁGUA - FORNECIMENTO E INSTALAÇÃO. AF_12/2014</t>
  </si>
  <si>
    <t xml:space="preserve"> 89362 </t>
  </si>
  <si>
    <t>JOELHO 90 GRAUS, PVC, SOLDÁVEL, DN 25MM, INSTALADO EM RAMAL OU SUB-RAMAL DE ÁGUA - FORNECIMENTO E INSTALAÇÃO. AF_12/2014</t>
  </si>
  <si>
    <t xml:space="preserve"> 89366 </t>
  </si>
  <si>
    <t>JOELHO 90 GRAUS COM BUCHA DE LATÃO, PVC, SOLDÁVEL, DN 25MM, X 3/4 INSTALADO EM RAMAL OU SUB-RAMAL DE ÁGUA - FORNECIMENTO E INSTALAÇÃO. AF_12/2014</t>
  </si>
  <si>
    <t xml:space="preserve"> 89395 </t>
  </si>
  <si>
    <t>TE, PVC, SOLDÁVEL, DN 25MM, INSTALADO EM RAMAL OU SUB-RAMAL DE ÁGUA - FORNECIMENTO E INSTALAÇÃO. AF_12/2014</t>
  </si>
  <si>
    <t xml:space="preserve"> 90443 </t>
  </si>
  <si>
    <t>RASGO EM ALVENARIA PARA RAMAIS/ DISTRIBUIÇÃO COM DIAMETROS MENORES OU IGUAIS A 40 MM. AF_05/2015</t>
  </si>
  <si>
    <t xml:space="preserve"> 90466 </t>
  </si>
  <si>
    <t>CHUMBAMENTO LINEAR EM ALVENARIA PARA RAMAIS/DISTRIBUIÇÃO COM DIÂMETROS MENORES OU IGUAIS A 40 MM. AF_05/2015</t>
  </si>
  <si>
    <t>OUTROS ELEMENTOS</t>
  </si>
  <si>
    <t xml:space="preserve"> I0108 </t>
  </si>
  <si>
    <t>AREIA GROSSA</t>
  </si>
  <si>
    <t xml:space="preserve"> I0043 </t>
  </si>
  <si>
    <t>AJUDANTE DE ENCANADOR</t>
  </si>
  <si>
    <t xml:space="preserve"> I2320 </t>
  </si>
  <si>
    <t>ENCANADOR</t>
  </si>
  <si>
    <t xml:space="preserve"> I0805 </t>
  </si>
  <si>
    <t>CIMENTO PORTLAND</t>
  </si>
  <si>
    <t xml:space="preserve"> I0441 </t>
  </si>
  <si>
    <t>CAL HIDRATADA</t>
  </si>
  <si>
    <t xml:space="preserve"> I1282 </t>
  </si>
  <si>
    <t>JOELHO PVC PARA ESGOTO DE 100MM</t>
  </si>
  <si>
    <t xml:space="preserve"> I1284 </t>
  </si>
  <si>
    <t xml:space="preserve"> I2543 </t>
  </si>
  <si>
    <t>SERVENTE</t>
  </si>
  <si>
    <t xml:space="preserve"> I2193 </t>
  </si>
  <si>
    <t>TUBO PVC ESGOTO DE 100MM (4') - (NBR 5688)</t>
  </si>
  <si>
    <t xml:space="preserve"> I2195 </t>
  </si>
  <si>
    <t>TUBO PVC ESGOTO DE 50MM (2') - (NBR 5688)</t>
  </si>
  <si>
    <t xml:space="preserve"> I0435 </t>
  </si>
  <si>
    <t>CAIXA SIFONADA 150 x 150 x 50 COM GRELHA</t>
  </si>
  <si>
    <t xml:space="preserve"> I1283 </t>
  </si>
  <si>
    <t xml:space="preserve"> I2194 </t>
  </si>
  <si>
    <t>TUBO PVC ESGOTO DE 40MM (1 1/2') - (NBR 5688)</t>
  </si>
  <si>
    <t xml:space="preserve"> 10554 </t>
  </si>
  <si>
    <t>Encargos Complementares - Encanador</t>
  </si>
  <si>
    <t>Provisórios</t>
  </si>
  <si>
    <t>h</t>
  </si>
  <si>
    <t xml:space="preserve"> 10549 </t>
  </si>
  <si>
    <t>Encargos Complementares - Servente</t>
  </si>
  <si>
    <t xml:space="preserve"> 00002696 </t>
  </si>
  <si>
    <t>ENCANADOR OU BOMBEIRO HIDRAULICO</t>
  </si>
  <si>
    <t xml:space="preserve"> 00006111 </t>
  </si>
  <si>
    <t>SERVENTE DE OBRAS</t>
  </si>
  <si>
    <t>kg</t>
  </si>
  <si>
    <t xml:space="preserve"> 87316 </t>
  </si>
  <si>
    <t>ARGAMASSA TRAÇO 1:4 (EM VOLUME DE CIMENTO E AREIA GROSSA ÚMIDA) PARA CHAPISCO CONVENCIONAL, PREPARO MECÂNICO COM BETONEIRA 400 L. AF_08/2019</t>
  </si>
  <si>
    <t xml:space="preserve"> 00009868 </t>
  </si>
  <si>
    <t>TUBO PVC, SOLDAVEL, DN 25 MM, AGUA FRIA (NBR-5648)</t>
  </si>
  <si>
    <t>INEL - INSTALAÇÃO ELÉTRICA/ELETRIFICAÇÃO E ILUMINAÇÃO EXTERNA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</si>
  <si>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</si>
  <si>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</si>
  <si>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</si>
  <si>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</si>
  <si>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</si>
  <si>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</si>
  <si>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00002674 </t>
  </si>
  <si>
    <t>ELETRODUTO DE PVC RIGIDO ROSCAVEL DE 3/4 ", SEM LUVA</t>
  </si>
  <si>
    <t xml:space="preserve"> 00002685 </t>
  </si>
  <si>
    <t>ELETRODUTO DE PVC RIGIDO ROSCAVEL DE 1 ", SEM LUVA</t>
  </si>
  <si>
    <t xml:space="preserve"> 00002688 </t>
  </si>
  <si>
    <t>ELETRODUTO PVC FLEXIVEL CORRUGADO, COR AMARELA, DE 25 MM</t>
  </si>
  <si>
    <t xml:space="preserve"> 00011950 </t>
  </si>
  <si>
    <t>BUCHA DE NYLON SEM ABA S6, COM PARAFUSO DE 4,20 X 40 MM EM ACO ZINCADO COM ROSCA SOBERBA, CABECA CHATA E FENDA PHILLIPS</t>
  </si>
  <si>
    <t xml:space="preserve"> 00002574 </t>
  </si>
  <si>
    <t>CONDULETE DE ALUMINIO TIPO T, PARA ELETRODUTO ROSCAVEL DE 3/4", COM TAMPA CEGA</t>
  </si>
  <si>
    <t xml:space="preserve"> 00002565 </t>
  </si>
  <si>
    <t>CONDULETE DE ALUMINIO TIPO E, PARA ELETRODUTO ROSCAVEL DE 3/4", COM TAMPA CEGA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</si>
  <si>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</si>
  <si>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</si>
  <si>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</si>
  <si>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</si>
  <si>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00001884 </t>
  </si>
  <si>
    <t>CURVA 90 GRAUS, LONGA, DE PVC RIGIDO ROSCAVEL, DE 1", PARA ELETRODUTO</t>
  </si>
  <si>
    <t xml:space="preserve"> 00001892 </t>
  </si>
  <si>
    <t>LUVA EM PVC RIGIDO ROSCAVEL, DE 1", PARA ELETRODUTO</t>
  </si>
  <si>
    <t xml:space="preserve"> 00014148 </t>
  </si>
  <si>
    <t>PORCA UNIAO/JUNCAO ZINCADA SEXTAVADA 1/4 ", CHAVE 7/16 ", COMPRIMENTO = 25 MM</t>
  </si>
  <si>
    <t xml:space="preserve"> 8347 </t>
  </si>
  <si>
    <t>Arruela lisa zincada ø 1/4"</t>
  </si>
  <si>
    <t xml:space="preserve"> 00000370 </t>
  </si>
  <si>
    <t>AREIA MEDIA - POSTO JAZIDA/FORNECEDOR (RETIRADO NA JAZIDA, SEM TRANSPORTE)</t>
  </si>
  <si>
    <t xml:space="preserve"> 00000400 </t>
  </si>
  <si>
    <t>ABRACADEIRA EM ACO PARA AMARRACAO DE ELETRODUTOS, TIPO D, COM 3/4" E PARAFUSO DE FIXACAO</t>
  </si>
  <si>
    <t xml:space="preserve"> 7143 </t>
  </si>
  <si>
    <t>Abraçadeira metálica tipo "d" de 1"</t>
  </si>
  <si>
    <t xml:space="preserve"> 447 </t>
  </si>
  <si>
    <t>Caixa de passagem aquatic 220 x 170 x 80mm ( ref. 92109 pial ou similar) Caixa de passagem aquatic 220x170x80mm ( ref. 92109 pial ou similar)</t>
  </si>
  <si>
    <t xml:space="preserve"> 91946 </t>
  </si>
  <si>
    <t>SUPORTE PARAFUSADO COM PLACA DE ENCAIXE 4" X 2" MÉDIO (1,30 M DO PISO) PARA PONTO ELÉTRICO - FORNECIMENTO E INSTALAÇÃO. AF_12/2015</t>
  </si>
  <si>
    <t xml:space="preserve"> 91952 </t>
  </si>
  <si>
    <t>INTERRUPTOR SIMPLES (1 MÓDULO), 10A/250V, SEM SUPORTE E SEM PLACA - FORNECIMENTO E INSTALAÇÃO. AF_12/2015</t>
  </si>
  <si>
    <t xml:space="preserve"> 00038101 </t>
  </si>
  <si>
    <t>TOMADA 2P+T 10A, 250V  (APENAS MODULO)</t>
  </si>
  <si>
    <t xml:space="preserve"> 00038094 </t>
  </si>
  <si>
    <t>ESPELHO / PLACA DE 3 POSTOS 4" X 2", PARA INSTALACAO DE TOMADAS E INTERRUPTORES</t>
  </si>
  <si>
    <t xml:space="preserve"> 88629 </t>
  </si>
  <si>
    <t>ARGAMASSA TRAÇO 1:3 (EM VOLUME DE CIMENTO E AREIA MÉDIA ÚMIDA), PREPARO MANUAL. AF_08/2019</t>
  </si>
  <si>
    <t xml:space="preserve"> 00001872 </t>
  </si>
  <si>
    <t>CAIXA DE PASSAGEM, EM PVC, DE 4" X 2", PARA ELETRODUTO FLEXIVEL CORRUGADO</t>
  </si>
  <si>
    <t xml:space="preserve"> 97734 </t>
  </si>
  <si>
    <t>PEÇA RETANGULAR PRÉ-MOLDADA, VOLUME DE CONCRETO DE 10 A 30 LITROS, TAXA DE AÇO APROXIMADA DE 30KG/M³. AF_01/2018</t>
  </si>
  <si>
    <t xml:space="preserve"> 101619 </t>
  </si>
  <si>
    <t>PREPARO DE FUNDO DE VALA COM LARGURA MENOR QUE 1,5 M, COM CAMADA DE BRITA, LANÇAMENTO MANUAL. AF_08/2020</t>
  </si>
  <si>
    <t xml:space="preserve"> 88628 </t>
  </si>
  <si>
    <t>ARGAMASSA TRAÇO 1:3 (EM VOLUME DE CIMENTO E AREIA MÉDIA ÚMIDA), PREPARO MECÂNICO COM BETONEIRA 400 L. AF_08/2019</t>
  </si>
  <si>
    <t xml:space="preserve"> 00007258 </t>
  </si>
  <si>
    <t>TIJOLO CERAMICO MACICO COMUM *5 X 10 X 20* CM (L X A X C)</t>
  </si>
  <si>
    <t xml:space="preserve"> 00001014 </t>
  </si>
  <si>
    <t>CABO DE COBRE, FLEXIVEL, CLASSE 4 OU 5, ISOLACAO EM PVC/A, ANTICHAMA BWF-B, 1 CONDUTOR, 450/750 V, SECAO NOMINAL 2,5 MM2</t>
  </si>
  <si>
    <t xml:space="preserve"> 00021127 </t>
  </si>
  <si>
    <t>FITA ISOLANTE ADESIVA ANTICHAMA, USO ATE 750 V, EM ROLO DE 19 MM X 5 M</t>
  </si>
  <si>
    <t xml:space="preserve"> 00000981 </t>
  </si>
  <si>
    <t>CABO DE COBRE, FLEXIVEL, CLASSE 4 OU 5, ISOLACAO EM PVC/A, ANTICHAMA BWF-B, 1 CONDUTOR, 450/750 V, SECAO NOMINAL 4 MM2</t>
  </si>
  <si>
    <t xml:space="preserve"> I8442 </t>
  </si>
  <si>
    <t>DISPOSITIVO DE PROTEÇÃO CONTRA SURTOS DE TENSÃO - DPS's - 40 KA/440V - FORNECIMENTO E INSTALAÇÃO</t>
  </si>
  <si>
    <t xml:space="preserve"> 00034653 </t>
  </si>
  <si>
    <t>DISJUNTOR TIPO DIN/IEC, MONOPOLAR DE 6  ATE  32A</t>
  </si>
  <si>
    <t xml:space="preserve"> 00001570 </t>
  </si>
  <si>
    <t>TERMINAL A COMPRESSAO EM COBRE ESTANHADO PARA CABO 2,5 MM2, 1 FURO E 1 COMPRESSAO, PARA PARAFUSO DE FIXACAO M5</t>
  </si>
  <si>
    <t xml:space="preserve"> 00001571 </t>
  </si>
  <si>
    <t>TERMINAL A COMPRESSAO EM COBRE ESTANHADO PARA CABO 4 MM2, 1 FURO E 1 COMPRESSAO, PARA PARAFUSO DE FIXACAO M5</t>
  </si>
  <si>
    <t xml:space="preserve"> 00034709 </t>
  </si>
  <si>
    <t>DISJUNTOR TIPO DIN/IEC, TRIPOLAR DE 10 ATE 50A</t>
  </si>
  <si>
    <t>INES - INSTALAÇÕES ESPECIAIS</t>
  </si>
  <si>
    <t xml:space="preserve"> 00038099 </t>
  </si>
  <si>
    <t>SUPORTE DE FIXACAO PARA ESPELHO / PLACA 4" X 2", PARA 3 MODULOS, PARA INSTALACAO DE TOMADAS E INTERRUPTORES (SOMENTE SUPORTE)</t>
  </si>
  <si>
    <t xml:space="preserve"> 88250 </t>
  </si>
  <si>
    <t>AUXILIAR DE MECÂNICO COM ENCARGOS COMPLEMENTARES</t>
  </si>
  <si>
    <t xml:space="preserve"> 00000122 </t>
  </si>
  <si>
    <t>ADESIVO PLASTICO PARA PVC, FRASCO COM 850 GR</t>
  </si>
  <si>
    <t xml:space="preserve"> 00038383 </t>
  </si>
  <si>
    <t>LIXA D'AGUA EM FOLHA, GRAO 100</t>
  </si>
  <si>
    <t xml:space="preserve"> 00020083 </t>
  </si>
  <si>
    <t>SOLUCAO LIMPADORA PARA PVC, FRASCO COM 1000 CM3</t>
  </si>
  <si>
    <t xml:space="preserve"> 95308 </t>
  </si>
  <si>
    <t>CURSO DE CAPACITAÇÃO PARA AJUDANTE DE ARMADOR (ENCARGOS COMPLEMENTARES) - HORISTA</t>
  </si>
  <si>
    <t xml:space="preserve"> 00006114 </t>
  </si>
  <si>
    <t>AJUDANTE DE ARMADOR</t>
  </si>
  <si>
    <t xml:space="preserve"> 00037370 </t>
  </si>
  <si>
    <t>ALIMENTACAO - HORISTA (COLETADO CAIXA)</t>
  </si>
  <si>
    <t xml:space="preserve"> 00043489 </t>
  </si>
  <si>
    <t>EPI - FAMILIA PEDREIRO - HORISTA (ENCARGOS COMPLEMENTARES - COLETADO CAIXA)</t>
  </si>
  <si>
    <t xml:space="preserve"> 00043465 </t>
  </si>
  <si>
    <t>FERRAMENTAS - FAMILIA PEDREIRO - HORISTA (ENCARGOS COMPLEMENTARES - COLETADO CAIXA)</t>
  </si>
  <si>
    <t xml:space="preserve"> 00037371 </t>
  </si>
  <si>
    <t>TRANSPORTE - HORISTA (COLETADO CAIXA)</t>
  </si>
  <si>
    <t xml:space="preserve"> 95309 </t>
  </si>
  <si>
    <t>CURSO DE CAPACITAÇÃO PARA AJUDANTE DE CARPINTEIRO (ENCARGOS COMPLEMENTARES) - HORISTA</t>
  </si>
  <si>
    <t xml:space="preserve"> 00006117 </t>
  </si>
  <si>
    <t>CARPINTEIRO AUXILIAR</t>
  </si>
  <si>
    <t xml:space="preserve"> 00043483 </t>
  </si>
  <si>
    <t>EPI - FAMILIA CARPINTEIRO DE FORMAS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</si>
  <si>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</si>
  <si>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</si>
  <si>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</si>
  <si>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</si>
  <si>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</si>
  <si>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</si>
  <si>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 xml:space="preserve"> 00020017 </t>
  </si>
  <si>
    <t xml:space="preserve"> 00039026 </t>
  </si>
  <si>
    <t>PREGO DE ACO POLIDO SEM CABECA 15 X 15 (1 1/4 X 13)</t>
  </si>
  <si>
    <t xml:space="preserve"> 87369 </t>
  </si>
  <si>
    <t>ARGAMASSA TRAÇO 1:2:8 (EM VOLUME DE CIMENTO, CAL E AREIA MÉDIA ÚMIDA) PARA EMBOÇO/MASSA ÚNICA/ASSENTAMENTO DE ALVENARIA DE VEDAÇÃO, PREPARO MANUAL. AF_08/2019</t>
  </si>
  <si>
    <t xml:space="preserve"> 00037395 </t>
  </si>
  <si>
    <t>PINO DE ACO COM FURO, HASTE = 27 MM (ACAO DIRETA)</t>
  </si>
  <si>
    <t xml:space="preserve"> 00034557 </t>
  </si>
  <si>
    <t>TELA DE ACO SOLDADA GALVANIZADA/ZINCADA PARA ALVENARIA, FIO D = *1,20 A 1,70* MM, MALHA 15 X 15 MM, (C X L) *50 X 7,5* CM</t>
  </si>
  <si>
    <t xml:space="preserve"> 100308 </t>
  </si>
  <si>
    <t>MECÂNICO DE REFRIGERAÇÃO COM ENCARGOS COMPLEMENTARES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</si>
  <si>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</si>
  <si>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</si>
  <si>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</si>
  <si>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</si>
  <si>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</si>
  <si>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</si>
  <si>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95314 </t>
  </si>
  <si>
    <t>CURSO DE CAPACITAÇÃO PARA ARMADOR (ENCARGOS COMPLEMENTARES) - HORISTA</t>
  </si>
  <si>
    <t xml:space="preserve"> 00000378 </t>
  </si>
  <si>
    <t>ARMADOR</t>
  </si>
  <si>
    <t xml:space="preserve"> 92783 </t>
  </si>
  <si>
    <t>ARMAÇÃO DE LAJE DE UMA ESTRUTURA CONVENCIONAL DE CONCRETO ARMADO EM UMA EDIFICAÇÃO TÉRREA OU SOBRADO UTILIZANDO AÇO CA-60 DE 4,2 MM - MONTAGEM. AF_12/2015</t>
  </si>
  <si>
    <t xml:space="preserve"> 92799 </t>
  </si>
  <si>
    <t>CORTE E DOBRA DE AÇO CA-60, DIÂMETRO DE 4,2 MM, UTILIZADO EM LAJE. AF_12/2015</t>
  </si>
  <si>
    <t xml:space="preserve"> 95316 </t>
  </si>
  <si>
    <t>CURSO DE CAPACITAÇÃO PARA AUXILIAR DE ELETRICISTA (ENCARGOS COMPLEMENTARES) - HORISTA</t>
  </si>
  <si>
    <t xml:space="preserve"> 00000247 </t>
  </si>
  <si>
    <t>AJUDANTE DE ELETRICISTA</t>
  </si>
  <si>
    <t xml:space="preserve"> 00043484 </t>
  </si>
  <si>
    <t>EPI - FAMILIA ELETRICISTA - HORISTA (ENCARGOS COMPLEMENTARES - COLETADO CAIXA)</t>
  </si>
  <si>
    <t xml:space="preserve"> 00043460 </t>
  </si>
  <si>
    <t>FERRAMENTAS - FAMILIA ELETRICISTA - HORISTA (ENCARGOS COMPLEMENTARES - COLETADO CAIXA)</t>
  </si>
  <si>
    <t xml:space="preserve"> 95317 </t>
  </si>
  <si>
    <t>CURSO DE CAPACITAÇÃO PARA AUXILIAR DE ENCANADOR OU BOMBEIRO HIDRÁULICO (ENCARGOS COMPLEMENTARES) - HORISTA</t>
  </si>
  <si>
    <t xml:space="preserve"> 00000246 </t>
  </si>
  <si>
    <t>AUXILIAR DE ENCANADOR OU BOMBEIRO HIDRAULICO</t>
  </si>
  <si>
    <t xml:space="preserve"> 00043485 </t>
  </si>
  <si>
    <t>EPI - FAMILIA ENCANADOR - HORISTA (ENCARGOS COMPLEMENTARES - COLETADO CAIXA)</t>
  </si>
  <si>
    <t xml:space="preserve"> 00043461 </t>
  </si>
  <si>
    <t>FERRAMENTAS - FAMILIA ENCANADOR - HORISTA (ENCARGOS COMPLEMENTARES - COLETADO CAIXA)</t>
  </si>
  <si>
    <t xml:space="preserve"> 95319 </t>
  </si>
  <si>
    <t>CURSO DE CAPACITAÇÃO PARA AUXILIAR DE MECÂNICO (ENCARGOS COMPLEMENTARES) - HORISTA</t>
  </si>
  <si>
    <t xml:space="preserve"> 00000251 </t>
  </si>
  <si>
    <t>AUXILIAR DE MECANICO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</si>
  <si>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</si>
  <si>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</si>
  <si>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</si>
  <si>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</si>
  <si>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95324 </t>
  </si>
  <si>
    <t>CURSO DE CAPACITAÇÃO PARA AZULEJISTA OU LADRILHISTA (ENCARGOS COMPLEMENTARES) - HORISTA</t>
  </si>
  <si>
    <t xml:space="preserve"> 00004760 </t>
  </si>
  <si>
    <t>AZULEJISTA OU LADRILHEIRO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</si>
  <si>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</si>
  <si>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</si>
  <si>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</si>
  <si>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</si>
  <si>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</si>
  <si>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</si>
  <si>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</si>
  <si>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</si>
  <si>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</si>
  <si>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</si>
  <si>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</si>
  <si>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</si>
  <si>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KW/H</t>
  </si>
  <si>
    <t xml:space="preserve"> 89226 </t>
  </si>
  <si>
    <t>BETONEIRA CAPACIDADE NOMINAL DE 600 L, CAPACIDADE DE MISTURA 360 L, MOTOR ELÉTRICO TRIFÁSICO POTÊNCIA DE 4 CV, SEM CARREGADOR - CHI DIURNO. AF_11/2014</t>
  </si>
  <si>
    <t xml:space="preserve"> 89221 </t>
  </si>
  <si>
    <t>BETONEIRA CAPACIDADE NOMINAL DE 600 L, CAPACIDADE DE MISTURA 360 L, MOTOR ELÉTRICO TRIFÁSICO POTÊNCIA DE 4 CV, SEM CARREGADOR - DEPRECIAÇÃO. AF_11/2014</t>
  </si>
  <si>
    <t xml:space="preserve"> 89222 </t>
  </si>
  <si>
    <t>BETONEIRA CAPACIDADE NOMINAL DE 600 L, CAPACIDADE DE MISTURA 360 L, MOTOR ELÉTRICO TRIFÁSICO POTÊNCIA DE 4 CV, SEM CARREGADOR - JUROS. AF_11/2014</t>
  </si>
  <si>
    <t xml:space="preserve"> 89225 </t>
  </si>
  <si>
    <t>BETONEIRA CAPACIDADE NOMINAL DE 600 L, CAPACIDADE DE MISTURA 360 L, MOTOR ELÉTRICO TRIFÁSICO POTÊNCIA DE 4 CV, SEM CARREGADOR - CHP DIURNO. AF_11/2014</t>
  </si>
  <si>
    <t xml:space="preserve"> 89223 </t>
  </si>
  <si>
    <t>BETONEIRA CAPACIDADE NOMINAL DE 600 L, CAPACIDADE DE MISTURA 360 L, MOTOR ELÉTRICO TRIFÁSICO POTÊNCIA DE 4 CV, SEM CARREGADOR - MANUTENÇÃO. AF_11/2014</t>
  </si>
  <si>
    <t xml:space="preserve"> 89224 </t>
  </si>
  <si>
    <t>BETONEIRA CAPACIDADE NOMINAL DE 600 L, CAPACIDADE DE MISTURA 360 L, MOTOR ELÉTRICO TRIFÁSICO POTÊNCIA DE 4 CV, SEM CARREGADOR - MATERIAIS NA OPERAÇÃO. AF_11/2014</t>
  </si>
  <si>
    <t xml:space="preserve"> 00036397 </t>
  </si>
  <si>
    <t>BETONEIRA, CAPACIDADE NOMINAL 600 L, CAPACIDADE DE MISTURA  360L, MOTOR ELETRICO TRIFASICO 220/380V, POTENCIA 4CV, EXCLUSO CARREGADOR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</si>
  <si>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</si>
  <si>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</si>
  <si>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</si>
  <si>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</t>
  </si>
  <si>
    <t xml:space="preserve"> 95330 </t>
  </si>
  <si>
    <t>CURSO DE CAPACITAÇÃO PARA CARPINTEIRO DE FÔRMAS (ENCARGOS COMPLEMENTARES) - HORISTA</t>
  </si>
  <si>
    <t xml:space="preserve"> 00001213 </t>
  </si>
  <si>
    <t>CARPINTEIRO DE FORMAS</t>
  </si>
  <si>
    <t xml:space="preserve"> 91534 </t>
  </si>
  <si>
    <t>COMPACTADOR DE SOLOS DE PERCUSSÃO (SOQUETE) COM MOTOR A GASOLINA 4 TEMPOS, POTÊNCIA 4 CV - CHI DIURNO. AF_08/2015</t>
  </si>
  <si>
    <t xml:space="preserve"> 91529 </t>
  </si>
  <si>
    <t>COMPACTADOR DE SOLOS DE PERCUSSÃO (SOQUETE) COM MOTOR A GASOLINA 4 TEMPOS, POTÊNCIA 4 CV - DEPRECIAÇÃO. AF_08/2015</t>
  </si>
  <si>
    <t xml:space="preserve"> 91530 </t>
  </si>
  <si>
    <t>COMPACTADOR DE SOLOS DE PERCUSSÃO (SOQUETE) COM MOTOR A GASOLINA 4 TEMPOS, POTÊNCIA 4 CV - JUROS. AF_08/2015</t>
  </si>
  <si>
    <t xml:space="preserve"> 88297 </t>
  </si>
  <si>
    <t>OPERADOR DE MÁQUINAS E EQUIPAMENTOS COM ENCARGOS COMPLEMENTARES</t>
  </si>
  <si>
    <t xml:space="preserve"> 91533 </t>
  </si>
  <si>
    <t>COMPACTADOR DE SOLOS DE PERCUSSÃO (SOQUETE) COM MOTOR A GASOLINA 4 TEMPOS, POTÊNCIA 4 CV - CHP DIURNO. AF_08/2015</t>
  </si>
  <si>
    <t xml:space="preserve"> 91531 </t>
  </si>
  <si>
    <t>COMPACTADOR DE SOLOS DE PERCUSSÃO (SOQUETE) COM MOTOR A GASOLINA 4 TEMPOS, POTÊNCIA 4 CV - MANUTENÇÃO. AF_08/2015</t>
  </si>
  <si>
    <t xml:space="preserve"> 91532 </t>
  </si>
  <si>
    <t>COMPACTADOR DE SOLOS DE PERCUSSÃO (SOQUETE) COM MOTOR A GASOLINA 4 TEMPOS, POTÊNCIA 4 CV - MATERIAIS NA OPERAÇÃO. AF_08/2015</t>
  </si>
  <si>
    <t xml:space="preserve"> 00013458 </t>
  </si>
  <si>
    <t>COMPACTADOR DE SOLOS DE PERCURSAO (SOQUETE) COM MOTOR A GASOLINA 4 TEMPOS DE 4 HP (4 CV)</t>
  </si>
  <si>
    <t xml:space="preserve"> 00004222 </t>
  </si>
  <si>
    <t>GASOLINA COMUM</t>
  </si>
  <si>
    <t xml:space="preserve"> 00004721 </t>
  </si>
  <si>
    <t>PEDRA BRITADA N. 1 (9,5 a 19 MM) POSTO PEDREIRA/FORNECEDOR, SEM FRETE</t>
  </si>
  <si>
    <t xml:space="preserve"> 94971 </t>
  </si>
  <si>
    <t xml:space="preserve"> 00043059 </t>
  </si>
  <si>
    <t>ACO CA-60, 4,2 MM, OU 5,0 MM, OU 6,0 MM, OU 7,0 MM, VERGALHAO</t>
  </si>
  <si>
    <t xml:space="preserve"> 95332 </t>
  </si>
  <si>
    <t>CURSO DE CAPACITAÇÃO PARA ELETRICISTA (ENCARGOS COMPLEMENTARES) - HORISTA</t>
  </si>
  <si>
    <t xml:space="preserve"> 00002436 </t>
  </si>
  <si>
    <t>ELETRICISTA</t>
  </si>
  <si>
    <t xml:space="preserve"> 95335 </t>
  </si>
  <si>
    <t>CURSO DE CAPACITAÇÃO PARA ENCANADOR OU BOMBEIRO HIDRÁULICO (ENCARGOS COMPLEMENTARES) - HORISTA</t>
  </si>
  <si>
    <t xml:space="preserve"> 95340 </t>
  </si>
  <si>
    <t>CURSO DE CAPACITAÇÃO PARA MARCENEIRO (ENCARGOS COMPLEMENTARES) - HORISTA</t>
  </si>
  <si>
    <t xml:space="preserve"> 00012868 </t>
  </si>
  <si>
    <t>MARCENEIRO</t>
  </si>
  <si>
    <t xml:space="preserve"> 95341 </t>
  </si>
  <si>
    <t>CURSO DE CAPACITAÇÃO PARA MARMORISTA/GRANITEIRO (ENCARGOS COMPLEMENTARES) - HORISTA</t>
  </si>
  <si>
    <t xml:space="preserve"> 00004755 </t>
  </si>
  <si>
    <t>MARMORISTA / GRANITEIRO</t>
  </si>
  <si>
    <t xml:space="preserve"> 100298 </t>
  </si>
  <si>
    <t>CURSO DE CAPACITAÇÃO PARA MECÂNICO DE REFRIGERAÇÃO (ENCARGOS COMPLEMENTARES) - HORISTA</t>
  </si>
  <si>
    <t xml:space="preserve"> 00034794 </t>
  </si>
  <si>
    <t>MECANICO DE REFRIGERACAO</t>
  </si>
  <si>
    <t xml:space="preserve"> 95344 </t>
  </si>
  <si>
    <t>CURSO DE CAPACITAÇÃO PARA MONTADOR DE ESTRUTURA METÁLICA (ENCARGOS COMPLEMENTARES) - HORISTA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</si>
  <si>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</si>
  <si>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</si>
  <si>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</si>
  <si>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</si>
  <si>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95358 </t>
  </si>
  <si>
    <t>CURSO DE CAPACITAÇÃO PARA OPERADOR DE GUINCHO (ENCARGOS COMPLEMENTARES) - HORISTA</t>
  </si>
  <si>
    <t xml:space="preserve"> 00004253 </t>
  </si>
  <si>
    <t>OPERADOR DE GUINCHO OU GUINCHEIRO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</si>
  <si>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</si>
  <si>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</si>
  <si>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</si>
  <si>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(TERRAPLANAGEM)</t>
  </si>
  <si>
    <t xml:space="preserve"> 95364 </t>
  </si>
  <si>
    <t>CURSO DE CAPACITAÇÃO PARA OPERADOR DE PÁ CARREGADEIRA (ENCARGOS COMPLEMENTARES) - HORISTA</t>
  </si>
  <si>
    <t xml:space="preserve"> 00004248 </t>
  </si>
  <si>
    <t>OPERADOR DE PA CARREGADEIRA</t>
  </si>
  <si>
    <t xml:space="preserve"> 95371 </t>
  </si>
  <si>
    <t>CURSO DE CAPACITAÇÃO PARA PEDREIRO (ENCARGOS COMPLEMENTARES) - HORISTA</t>
  </si>
  <si>
    <t xml:space="preserve"> 00004750 </t>
  </si>
  <si>
    <t>PEDREIRO</t>
  </si>
  <si>
    <t xml:space="preserve"> 95372 </t>
  </si>
  <si>
    <t>CURSO DE CAPACITAÇÃO PARA PINTOR (ENCARGOS COMPLEMENTARES) - HORISTA</t>
  </si>
  <si>
    <t xml:space="preserve"> 00004783 </t>
  </si>
  <si>
    <t>PINTOR</t>
  </si>
  <si>
    <t xml:space="preserve"> 95378 </t>
  </si>
  <si>
    <t>CURSO DE CAPACITAÇÃO PARA SERVENTE (ENCARGOS COMPLEMENTARES) - HORISTA</t>
  </si>
  <si>
    <t xml:space="preserve"> 95385 </t>
  </si>
  <si>
    <t>CURSO DE CAPACITAÇÃO PARA TELHADISTA (ENCARGOS COMPLEMENTARES) - HORISTA</t>
  </si>
  <si>
    <t xml:space="preserve"> 00012869 </t>
  </si>
  <si>
    <t>TELHADOR</t>
  </si>
  <si>
    <t xml:space="preserve"> 95387 </t>
  </si>
  <si>
    <t>CURSO DE CAPACITAÇÃO PARA VIDRACEIRO (ENCARGOS COMPLEMENTARES) - HORISTA</t>
  </si>
  <si>
    <t xml:space="preserve"> 00010489 </t>
  </si>
  <si>
    <t>VIDRACEIRO</t>
  </si>
  <si>
    <t xml:space="preserve"> 158 </t>
  </si>
  <si>
    <t>Almoço (Participação do empregador)</t>
  </si>
  <si>
    <t xml:space="preserve"> 941 </t>
  </si>
  <si>
    <t>Fardamento</t>
  </si>
  <si>
    <t xml:space="preserve"> 1651 </t>
  </si>
  <si>
    <t>Óculos branco proteção</t>
  </si>
  <si>
    <t>pr</t>
  </si>
  <si>
    <t xml:space="preserve"> 2378 </t>
  </si>
  <si>
    <t>Vale transporte</t>
  </si>
  <si>
    <t xml:space="preserve"> 10599 </t>
  </si>
  <si>
    <t>Protetor solar fps 30 com 120ml</t>
  </si>
  <si>
    <t xml:space="preserve"> 10362 </t>
  </si>
  <si>
    <t>Seguro de vida e acidente em grupo</t>
  </si>
  <si>
    <t xml:space="preserve"> 10517 </t>
  </si>
  <si>
    <t>Exames admissionais/demissionais (checkup)</t>
  </si>
  <si>
    <t>cj</t>
  </si>
  <si>
    <t xml:space="preserve"> 10492 </t>
  </si>
  <si>
    <t>Cesta Básica</t>
  </si>
  <si>
    <t xml:space="preserve"> 10596 </t>
  </si>
  <si>
    <t>Protetor auricular</t>
  </si>
  <si>
    <t xml:space="preserve"> 10761 </t>
  </si>
  <si>
    <t>Refeição - café da manhã ( café com leite e dois pães com manteiga)</t>
  </si>
  <si>
    <t xml:space="preserve"> 00012894 </t>
  </si>
  <si>
    <t>CAPA PARA CHUVA EM PVC COM FORRO DE POLIESTER, COM CAPUZ (AMARELA OU AZUL)</t>
  </si>
  <si>
    <t xml:space="preserve"> 00012895 </t>
  </si>
  <si>
    <t>CAPACETE DE SEGURANCA ABA FRONTAL COM SUSPENSAO DE POLIETILENO, SEM JUGULAR (CLASSE B)</t>
  </si>
  <si>
    <t xml:space="preserve"> 00012893 </t>
  </si>
  <si>
    <t>BOTA DE SEGURANCA COM BIQUEIRA DE ACO E COLARINHO ACOLCHOADO</t>
  </si>
  <si>
    <t>PAR</t>
  </si>
  <si>
    <t xml:space="preserve"> 00012892 </t>
  </si>
  <si>
    <t>LUVA RASPA DE COURO, CANO CURTO (PUNHO *7* CM)</t>
  </si>
  <si>
    <t xml:space="preserve"> 10579 </t>
  </si>
  <si>
    <t>Chave de fenda chata 30 cm</t>
  </si>
  <si>
    <t xml:space="preserve"> 10593 </t>
  </si>
  <si>
    <t>Praio simples 30cm</t>
  </si>
  <si>
    <t xml:space="preserve"> 10592 </t>
  </si>
  <si>
    <t>Lima chata 12"</t>
  </si>
  <si>
    <t xml:space="preserve"> 11255 </t>
  </si>
  <si>
    <t>Tarracha para tubos PVC de 1"</t>
  </si>
  <si>
    <t xml:space="preserve"> 11253 </t>
  </si>
  <si>
    <t>Tarracha para tubos PVC de 1/2"</t>
  </si>
  <si>
    <t xml:space="preserve"> 11254 </t>
  </si>
  <si>
    <t>Tarracha para tubos PVC de 3/4"</t>
  </si>
  <si>
    <t xml:space="preserve"> 11257 </t>
  </si>
  <si>
    <t>Tarracha para tubos PVC de 1 1/4"</t>
  </si>
  <si>
    <t xml:space="preserve"> 11256 </t>
  </si>
  <si>
    <t>Tarracha para tubos PVC de 1 1/2"</t>
  </si>
  <si>
    <t xml:space="preserve"> 4728 </t>
  </si>
  <si>
    <t>Talhadeira chata 10" Talhadeira chara 10"</t>
  </si>
  <si>
    <t xml:space="preserve"> 4729 </t>
  </si>
  <si>
    <t>Marreta 1 kg com cabo</t>
  </si>
  <si>
    <t xml:space="preserve"> 10788 </t>
  </si>
  <si>
    <t>Pá quadrada</t>
  </si>
  <si>
    <t xml:space="preserve"> 00002711 </t>
  </si>
  <si>
    <t>CARRINHO DE MAO DE ACO CAPACIDADE 50 A 60 L, PNEU COM CAMARA</t>
  </si>
  <si>
    <t xml:space="preserve"> 00000392 </t>
  </si>
  <si>
    <t>ABRACADEIRA EM ACO PARA AMARRACAO DE ELETRODUTOS, TIPO D, COM 1/2" E PARAFUSO DE FIXACAO</t>
  </si>
  <si>
    <t xml:space="preserve"> 93278 </t>
  </si>
  <si>
    <t>GUINCHO ELÉTRICO DE COLUNA, CAPACIDADE 400 KG, COM MOTO FREIO, MOTOR TRIFÁSICO DE 1,25 CV - JUROS. AF_03/2016</t>
  </si>
  <si>
    <t xml:space="preserve"> 93277 </t>
  </si>
  <si>
    <t>GUINCHO ELÉTRICO DE COLUNA, CAPACIDADE 400 KG, COM MOTO FREIO, MOTOR TRIFÁSICO DE 1,25 CV - DEPRECIAÇÃO. AF_03/2016</t>
  </si>
  <si>
    <t xml:space="preserve"> 88295 </t>
  </si>
  <si>
    <t>OPERADOR DE GUINCHO COM ENCARGOS COMPLEMENTARES</t>
  </si>
  <si>
    <t xml:space="preserve"> 93279 </t>
  </si>
  <si>
    <t>GUINCHO ELÉTRICO DE COLUNA, CAPACIDADE 400 KG, COM MOTO FREIO, MOTOR TRIFÁSICO DE 1,25 CV - MANUTENÇÃO. AF_03/2016</t>
  </si>
  <si>
    <t xml:space="preserve"> 93280 </t>
  </si>
  <si>
    <t>GUINCHO ELÉTRICO DE COLUNA, CAPACIDADE 400 KG, COM MOTO FREIO, MOTOR TRIFÁSICO DE 1,25 CV - MATERIAIS NA OPERAÇÃO. AF_03/2016</t>
  </si>
  <si>
    <t xml:space="preserve"> 00036487 </t>
  </si>
  <si>
    <t>GUINCHO ELETRICO DE COLUNA, CAPACIDADE 400 KG, COM MOTO FREIO, MOTOR TRIFASICO DE 1,25 CV</t>
  </si>
  <si>
    <t xml:space="preserve"> 00038112 </t>
  </si>
  <si>
    <t>INTERRUPTOR SIMPLES 10A, 250V (APENAS MODULO)</t>
  </si>
  <si>
    <t xml:space="preserve"> 00003524 </t>
  </si>
  <si>
    <t>JOELHO PVC, SOLDAVEL, COM BUCHA DE LATAO, 90 GRAUS, 25 MM X 3/4", PARA AGUA FRIA PREDIAL</t>
  </si>
  <si>
    <t xml:space="preserve"> 00003529 </t>
  </si>
  <si>
    <t>JOELHO PVC, SOLDAVEL, 90 GRAUS, 25 MM, PARA AGUA FRIA PREDIAL</t>
  </si>
  <si>
    <t xml:space="preserve"> 88301 </t>
  </si>
  <si>
    <t>OPERADOR DE PÁ CARREGADEIRA COM ENCARGOS COMPLEMENTARES</t>
  </si>
  <si>
    <t xml:space="preserve"> 00043490 </t>
  </si>
  <si>
    <t>EPI - FAMILIA PINTOR - HORISTA (ENCARGOS COMPLEMENTARES - COLETADO CAIXA)</t>
  </si>
  <si>
    <t xml:space="preserve"> 00043466 </t>
  </si>
  <si>
    <t>FERRAMENTAS - FAMILIA PINTOR - HORISTA (ENCARGOS COMPLEMENTARES - COLETADO CAIXA)</t>
  </si>
  <si>
    <t xml:space="preserve"> 00001339 </t>
  </si>
  <si>
    <t>COLA A BASE DE RESINA SINTETICA PARA CHAPA DE LAMINADO MELAMINICO</t>
  </si>
  <si>
    <t xml:space="preserve"> JNE_032 </t>
  </si>
  <si>
    <t>LAMINADO FORMICA 1,3mm M-475 TEXTURADO</t>
  </si>
  <si>
    <t>CHAPA DE MDF CRU, E = 30 MM</t>
  </si>
  <si>
    <t xml:space="preserve"> 00004720 </t>
  </si>
  <si>
    <t>PEDRA BRITADA N. 0, OU PEDRISCO (4,8 A 9,5 MM) POSTO PEDREIRA/FORNECEDOR, SEM FRETE</t>
  </si>
  <si>
    <t xml:space="preserve"> 89128 </t>
  </si>
  <si>
    <t>PÁ CARREGADEIRA SOBRE RODAS, POTÊNCIA LÍQUIDA 128 HP, CAPACIDADE DA CAÇAMBA 1,7 A 2,8 M3, PESO OPERACIONAL 11632 KG - DEPRECIAÇÃO. AF_06/2014</t>
  </si>
  <si>
    <t xml:space="preserve"> 89129 </t>
  </si>
  <si>
    <t>PÁ CARREGADEIRA SOBRE RODAS, POTÊNCIA LÍQUIDA 128 HP, CAPACIDADE DA CAÇAMBA 1,7 A 2,8 M3, PESO OPERACIONAL 11632 KG - JUROS. AF_06/2014</t>
  </si>
  <si>
    <t xml:space="preserve"> 53857 </t>
  </si>
  <si>
    <t>PÁ CARREGADEIRA SOBRE RODAS, POTÊNCIA LÍQUIDA 128 HP, CAPACIDADE DA CAÇAMBA 1,7 A 2,8 M3, PESO OPERACIONAL 11632 KG - MANUTENÇÃO. AF_06/2014</t>
  </si>
  <si>
    <t xml:space="preserve"> 53858 </t>
  </si>
  <si>
    <t>PÁ CARREGADEIRA SOBRE RODAS, POTÊNCIA LÍQUIDA 128 HP, CAPACIDADE DA CAÇAMBA 1,7 A 2,8 M3, PESO OPERACIONAL 11632 KG - MATERIAIS NA OPERAÇÃO. AF_06/2014</t>
  </si>
  <si>
    <t xml:space="preserve"> 00004262 </t>
  </si>
  <si>
    <t>PA CARREGADEIRA SOBRE RODAS, POTENCIA LIQUIDA 128 HP, CAPACIDADE DA CACAMBA DE 1,7 A 2,8 M3, PESO OPERACIONAL MAXIMO DE 11632 KG</t>
  </si>
  <si>
    <t xml:space="preserve"> 00004221 </t>
  </si>
  <si>
    <t>OLEO DIESEL COMBUSTIVEL COMUM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</si>
  <si>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</si>
  <si>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</si>
  <si>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</si>
  <si>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</si>
  <si>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91690 </t>
  </si>
  <si>
    <t>SERRA CIRCULAR DE BANCADA COM MOTOR ELÉTRICO POTÊNCIA DE 5HP, COM COIFA PARA DISCO 10" - MANUTENÇÃO. AF_08/2015</t>
  </si>
  <si>
    <t xml:space="preserve"> 91691 </t>
  </si>
  <si>
    <t>SERRA CIRCULAR DE BANCADA COM MOTOR ELÉTRICO POTÊNCIA DE 5HP, COM COIFA PARA DISCO 10" - MATERIAIS NA OPERAÇÃO. AF_08/2015</t>
  </si>
  <si>
    <t xml:space="preserve"> 00014618 </t>
  </si>
  <si>
    <t>SERRA CIRCULAR DE BANCADA COM MOTOR ELETRICO, POTENCIA DE *1600* W, PARA DISCO DE DIAMETRO DE 10" (250 MM)</t>
  </si>
  <si>
    <t xml:space="preserve"> I2391 </t>
  </si>
  <si>
    <t xml:space="preserve"> 00007139 </t>
  </si>
  <si>
    <t>TE SOLDAVEL, PVC, 90 GRAUS, 25 MM, PARA AGUA FRIA PREDIAL (NBR 5648)</t>
  </si>
  <si>
    <t xml:space="preserve"> 90582 </t>
  </si>
  <si>
    <t>VIBRADOR DE IMERSÃO, DIÂMETRO DE PONTEIRA 45MM, MOTOR ELÉTRICO TRIFÁSICO POTÊNCIA DE 2 CV - DEPRECIAÇÃO. AF_06/2015</t>
  </si>
  <si>
    <t xml:space="preserve"> 90583 </t>
  </si>
  <si>
    <t>VIBRADOR DE IMERSÃO, DIÂMETRO DE PONTEIRA 45MM, MOTOR ELÉTRICO TRIFÁSICO POTÊNCIA DE 2 CV - JUROS. AF_06/2015</t>
  </si>
  <si>
    <t xml:space="preserve"> 90584 </t>
  </si>
  <si>
    <t>VIBRADOR DE IMERSÃO, DIÂMETRO DE PONTEIRA 45MM, MOTOR ELÉTRICO TRIFÁSICO POTÊNCIA DE 2 CV - MANUTENÇÃO. AF_06/2015</t>
  </si>
  <si>
    <t xml:space="preserve"> 90585 </t>
  </si>
  <si>
    <t>VIBRADOR DE IMERSÃO, DIÂMETRO DE PONTEIRA 45MM, MOTOR ELÉTRICO TRIFÁSICO POTÊNCIA DE 2 CV - MATERIAIS NA OPERAÇÃO. AF_06/2015</t>
  </si>
  <si>
    <t xml:space="preserve"> 00013896 </t>
  </si>
  <si>
    <t>VIBRADOR DE IMERSAO, DIAMETRO DA PONTEIRA DE *45* MM, COM MOTOR ELETRICO TRIFASICO DE 2 HP (2 CV)</t>
  </si>
  <si>
    <t xml:space="preserve"> 00006157 </t>
  </si>
  <si>
    <t>VALVULA EM METAL CROMADO PARA PIA AMERICANA 3.1/2 X 1.1/2 "</t>
  </si>
  <si>
    <t>Curva ABC de Serviços</t>
  </si>
  <si>
    <t>Valor  Unit</t>
  </si>
  <si>
    <t>Peso Acumulado (%)</t>
  </si>
  <si>
    <t xml:space="preserve"> 2,0</t>
  </si>
  <si>
    <t xml:space="preserve"> 3,0</t>
  </si>
  <si>
    <t xml:space="preserve"> 6,0</t>
  </si>
  <si>
    <t xml:space="preserve"> 1,0</t>
  </si>
  <si>
    <t xml:space="preserve"> 8,0</t>
  </si>
  <si>
    <t xml:space="preserve"> 20,0</t>
  </si>
  <si>
    <t xml:space="preserve"> 60,0</t>
  </si>
  <si>
    <t xml:space="preserve"> 90,0</t>
  </si>
  <si>
    <t xml:space="preserve"> 0,42</t>
  </si>
  <si>
    <t xml:space="preserve"> 5,0</t>
  </si>
  <si>
    <t xml:space="preserve"> 0,38</t>
  </si>
  <si>
    <t xml:space="preserve"> 0,37</t>
  </si>
  <si>
    <t xml:space="preserve"> 9,0</t>
  </si>
  <si>
    <t xml:space="preserve"> 0,34</t>
  </si>
  <si>
    <t xml:space="preserve"> 15,0</t>
  </si>
  <si>
    <t xml:space="preserve"> 0,32</t>
  </si>
  <si>
    <t xml:space="preserve"> 0,30</t>
  </si>
  <si>
    <t xml:space="preserve"> 4,0</t>
  </si>
  <si>
    <t xml:space="preserve"> 0,29</t>
  </si>
  <si>
    <t xml:space="preserve"> 70,0</t>
  </si>
  <si>
    <t xml:space="preserve"> 100,0</t>
  </si>
  <si>
    <t xml:space="preserve"> 0,27</t>
  </si>
  <si>
    <t xml:space="preserve"> 12,0</t>
  </si>
  <si>
    <t xml:space="preserve"> 0,22</t>
  </si>
  <si>
    <t xml:space="preserve"> 0,21</t>
  </si>
  <si>
    <t xml:space="preserve"> 18,0</t>
  </si>
  <si>
    <t xml:space="preserve"> 0,20</t>
  </si>
  <si>
    <t xml:space="preserve"> 40,0</t>
  </si>
  <si>
    <t xml:space="preserve"> 0,18</t>
  </si>
  <si>
    <t xml:space="preserve"> 0,16</t>
  </si>
  <si>
    <t xml:space="preserve"> 0,15</t>
  </si>
  <si>
    <t xml:space="preserve"> 0,14</t>
  </si>
  <si>
    <t xml:space="preserve"> 0,13</t>
  </si>
  <si>
    <t xml:space="preserve"> 0,11</t>
  </si>
  <si>
    <t xml:space="preserve"> 0,10</t>
  </si>
  <si>
    <t xml:space="preserve"> 0,09</t>
  </si>
  <si>
    <t xml:space="preserve"> 0,08</t>
  </si>
  <si>
    <t xml:space="preserve"> 0,07</t>
  </si>
  <si>
    <t xml:space="preserve"> 0,06</t>
  </si>
  <si>
    <t xml:space="preserve"> 0,05</t>
  </si>
  <si>
    <t xml:space="preserve"> 50,0</t>
  </si>
  <si>
    <t xml:space="preserve"> 34,0</t>
  </si>
  <si>
    <t xml:space="preserve"> 0,04</t>
  </si>
  <si>
    <t xml:space="preserve"> 7,0</t>
  </si>
  <si>
    <t xml:space="preserve"> 0,03</t>
  </si>
  <si>
    <t xml:space="preserve"> 35,0</t>
  </si>
  <si>
    <t xml:space="preserve"> 0,02</t>
  </si>
  <si>
    <t xml:space="preserve"> 0,01</t>
  </si>
  <si>
    <t xml:space="preserve"> 99,89</t>
  </si>
  <si>
    <t xml:space="preserve"> 99,93</t>
  </si>
  <si>
    <t xml:space="preserve"> 99,94</t>
  </si>
  <si>
    <t xml:space="preserve"> 99,95</t>
  </si>
  <si>
    <t xml:space="preserve"> 99,96</t>
  </si>
  <si>
    <t xml:space="preserve"> 99,97</t>
  </si>
  <si>
    <t xml:space="preserve"> 99,98</t>
  </si>
  <si>
    <t xml:space="preserve"> 99,99</t>
  </si>
  <si>
    <t xml:space="preserve"> 100,00</t>
  </si>
  <si>
    <t xml:space="preserve"> 0,00</t>
  </si>
  <si>
    <t>MEMORIAL DE CÁLCULO</t>
  </si>
  <si>
    <t>LEVANTAMENTO DE QUANTITATIVOS DE SERVIÇOS</t>
  </si>
  <si>
    <t>CLIENTE :  Departamento da Policia  Federal</t>
  </si>
  <si>
    <t>LOCAL : AV. BORGES DE MELO 820 FÁTIMA - FORTALEZA/CE</t>
  </si>
  <si>
    <t xml:space="preserve">DATA :  </t>
  </si>
  <si>
    <t>MÊS REFERENCIA :  OUTUBRO/2020</t>
  </si>
  <si>
    <t>ORDEM</t>
  </si>
  <si>
    <t>ETAPA</t>
  </si>
  <si>
    <t>2.1</t>
  </si>
  <si>
    <t>ATIVIDADES</t>
  </si>
  <si>
    <t>CANTEIRO DE OBRAS</t>
  </si>
  <si>
    <t>2.1.1</t>
  </si>
  <si>
    <t>SERVIÇOS</t>
  </si>
  <si>
    <t>INSTALAÇÃO DE PLACA DE IDENTIFICAÇÃO DE OBRA</t>
  </si>
  <si>
    <t>Comprimento -  m</t>
  </si>
  <si>
    <t>Largura   m</t>
  </si>
  <si>
    <t xml:space="preserve">Altura                        m         </t>
  </si>
  <si>
    <t>Lado</t>
  </si>
  <si>
    <t>EXTENSÃO    m</t>
  </si>
  <si>
    <t>ÁREA            m2</t>
  </si>
  <si>
    <t>VOLUME                            m3</t>
  </si>
  <si>
    <t>PAVIMENTO</t>
  </si>
  <si>
    <t>COMPARTIMENTO</t>
  </si>
  <si>
    <t>maior</t>
  </si>
  <si>
    <t>menor</t>
  </si>
  <si>
    <t>-</t>
  </si>
  <si>
    <t>TOTAL</t>
  </si>
  <si>
    <t>CANIL</t>
  </si>
  <si>
    <t>RETIRADAS E DEMOLIÇÕES</t>
  </si>
  <si>
    <t>DEMOLIÇÃO DE ALVENARIA</t>
  </si>
  <si>
    <t>Profundi-dade</t>
  </si>
  <si>
    <t>EXTRAS</t>
  </si>
  <si>
    <t>GTED</t>
  </si>
  <si>
    <t>REMOÇÃO DE FORROS DE DRYWALL, PVC E FIBROMINERAL, DE FORMA MANUAL, SEM REAPROVEITAMENTO. AF_12/2017</t>
  </si>
  <si>
    <t>Desconto</t>
  </si>
  <si>
    <t>ESCRITÓRIO</t>
  </si>
  <si>
    <t>ARQUITETURA E URBANISMO</t>
  </si>
  <si>
    <t>PAREDES E PAINÉIS</t>
  </si>
  <si>
    <t>PAVIMENTAÇÃO</t>
  </si>
  <si>
    <t>DML</t>
  </si>
  <si>
    <t>WC</t>
  </si>
  <si>
    <t>REUNIÃO</t>
  </si>
  <si>
    <t>REVESTIMENTO DE PAREDE</t>
  </si>
  <si>
    <t>REPETIÇÃO</t>
  </si>
  <si>
    <t>CANIL DORMITORIO</t>
  </si>
  <si>
    <t>PINTURAS</t>
  </si>
  <si>
    <t>Repetição</t>
  </si>
  <si>
    <t>MANUTENÇÃO</t>
  </si>
  <si>
    <t>DEP. FERRAMENTAL</t>
  </si>
  <si>
    <t>OFICIANA/VAGAS</t>
  </si>
  <si>
    <t>DEP. GTED</t>
  </si>
  <si>
    <t>DESCONTO</t>
  </si>
  <si>
    <t xml:space="preserve"> 1,20</t>
  </si>
  <si>
    <t xml:space="preserve"> 0,75</t>
  </si>
  <si>
    <t xml:space="preserve"> 0,50</t>
  </si>
  <si>
    <t xml:space="preserve"> 0,43</t>
  </si>
  <si>
    <t xml:space="preserve"> 0,36</t>
  </si>
  <si>
    <t xml:space="preserve"> 99,35</t>
  </si>
  <si>
    <t xml:space="preserve"> 99,91</t>
  </si>
  <si>
    <t>PORTA ENTRE SALAS</t>
  </si>
  <si>
    <t>JANELA</t>
  </si>
  <si>
    <t>NFTI</t>
  </si>
  <si>
    <t>PV 1</t>
  </si>
  <si>
    <t>PV 2</t>
  </si>
  <si>
    <t>RETIRADA DE PISO EM BORRACHA</t>
  </si>
  <si>
    <t>Quant. MESES</t>
  </si>
  <si>
    <t>SEMANAS</t>
  </si>
  <si>
    <t>DIAS DA SEMANA</t>
  </si>
  <si>
    <t>HORAS POR DIA</t>
  </si>
  <si>
    <t>HORAS TOTAIS</t>
  </si>
  <si>
    <t>NEPOM</t>
  </si>
  <si>
    <t>REVESTIMENTO CERÂMICO PARA PISO COM PLACAS TIPO PORCELANATO TÉCNICO MINIMUM CONCRETO DE DIMENSÕES 60X60 CM NA COR CINZA - ELIANE OU SIMILAR EQUIVALENTE</t>
  </si>
  <si>
    <t>PISO VINILICO SEMIFLEXIVEL PADRAO LISO, ESPESSURA 3,2MM, FIXADO COM COLA</t>
  </si>
  <si>
    <t>CONTRAPISO AUTONIVELANTE, APLICADO SOBRE LAJE EM ÁREAS MAIORES QUE 10M2, NÃO ADERIDO, ESPESSURA 4CM. AF_06/2014</t>
  </si>
  <si>
    <t>RODAPE VINILICO ALTURA 5CM, ESPESSURA 1MM, FIXADO COM COLA</t>
  </si>
  <si>
    <t>REVESTIMENTO CERÂMICO PARA PISO COM PLACAS TIPO PORCELANATO BORDA RETA MODELO MINIMUM CHUMBO DE DIMENSÕES 60X60 CM NA COR CINZA - ELIANE OU SIMILAR EQUIVALENTE</t>
  </si>
  <si>
    <t>WC NFTI</t>
  </si>
  <si>
    <t>PAREDES NFTI</t>
  </si>
  <si>
    <t>REVESTIMENTO CERÂMICO PARA PAREDE COM PLACAS TIPO PORCELANATO BORDA RETA ACETINADO DIMENSÃO 30 X 60 LINHA UNDEFINED LOFT - COR LOFT WH - PORTINARI OU SIMILAR EQUIVALENTE</t>
  </si>
  <si>
    <t>ANEXO IV</t>
  </si>
  <si>
    <t>BONIFICAÇÃO E DESPESAS INDIRETAS - BDI</t>
  </si>
  <si>
    <t>GERAL</t>
  </si>
  <si>
    <t>ITEM</t>
  </si>
  <si>
    <t>DISCRIMINAÇÃO</t>
  </si>
  <si>
    <t>TAXA  (%)</t>
  </si>
  <si>
    <t>ADMINISTRAÇÃO CENTRAL</t>
  </si>
  <si>
    <t>SEGUROS, RISCOS E GARANTIAS</t>
  </si>
  <si>
    <t>DESPESAS FINANCEIRAS</t>
  </si>
  <si>
    <t>TRIBUTOS</t>
  </si>
  <si>
    <t>LUCRO</t>
  </si>
  <si>
    <t>BDI ADOTADO</t>
  </si>
  <si>
    <t>DETALHAMENTO</t>
  </si>
  <si>
    <t>SEGUROS, RISCOS E GARANTIAS CONSIDERADOS</t>
  </si>
  <si>
    <t>Seguros + Garantias</t>
  </si>
  <si>
    <t>2.3</t>
  </si>
  <si>
    <t>Riscos</t>
  </si>
  <si>
    <t>TRIBUTOS CONSIDERADOS</t>
  </si>
  <si>
    <t>4.1</t>
  </si>
  <si>
    <t>ISS (FORTALEZA/CE - 3%) x % mão de obra considerado (30%)</t>
  </si>
  <si>
    <t>4.2</t>
  </si>
  <si>
    <t>4.3</t>
  </si>
  <si>
    <t>4.4</t>
  </si>
  <si>
    <t>CPRB (*1)</t>
  </si>
  <si>
    <t>CÁLCULO DO BDI (*2)</t>
  </si>
  <si>
    <r>
      <t>(1-</t>
    </r>
    <r>
      <rPr>
        <b/>
        <sz val="8"/>
        <rFont val="Arial"/>
        <family val="2"/>
      </rPr>
      <t>T</t>
    </r>
    <r>
      <rPr>
        <sz val="8"/>
        <rFont val="Arial"/>
        <family val="2"/>
      </rPr>
      <t>)</t>
    </r>
  </si>
  <si>
    <r>
      <rPr>
        <b/>
        <sz val="8"/>
        <rFont val="Arial"/>
        <family val="2"/>
      </rPr>
      <t>T</t>
    </r>
    <r>
      <rPr>
        <sz val="8"/>
        <rFont val="Arial"/>
        <family val="2"/>
      </rPr>
      <t xml:space="preserve"> = Taxa representativa da Incidência de Tributos</t>
    </r>
  </si>
  <si>
    <t>APLICAÇÃO MANUAL DE TINTA LÁTEX ACRÍLICA SEMIBRILHO, DUAS DEMÃOS.</t>
  </si>
  <si>
    <t>SALAS 1 a 4</t>
  </si>
  <si>
    <t>SALAS 5 a 7</t>
  </si>
  <si>
    <t>SALAS 10, 11 e 12</t>
  </si>
  <si>
    <t>SALA DE TREINAMENTO</t>
  </si>
  <si>
    <t>SALAS 8, 9, 13 e 14</t>
  </si>
  <si>
    <t>COPA, SALA 19 e 20</t>
  </si>
  <si>
    <t>PLANTÃO</t>
  </si>
  <si>
    <t>CORREDOR</t>
  </si>
  <si>
    <t>FACHADA NFTI</t>
  </si>
  <si>
    <t>PINTURA TINTA DE ACABAMENTO (PIGMENTADA) ESMALTE SINTÉTICO ACETINADO EM MADEIRA, 3 DEMÃOS. AF_01/2021</t>
  </si>
  <si>
    <t>PORTAS 80</t>
  </si>
  <si>
    <t>PORTAS 60</t>
  </si>
  <si>
    <t>J2</t>
  </si>
  <si>
    <t>J1</t>
  </si>
  <si>
    <t>GPI</t>
  </si>
  <si>
    <t>DEMOLIÇÃO DE PISO CERÂMICO, INCLUSIVE CAMADA DE REGULARIZAÇÃO</t>
  </si>
  <si>
    <t>DEMOLIÇÃO MANUAL DE REVESTIMENTO EM LADRILHO HIDRÁULICO, INCLUSIVE A BASE</t>
  </si>
  <si>
    <t>RETIRADA DE ESQUADRIAS METÁLICAS</t>
  </si>
  <si>
    <t>BANHEIRO NFTI</t>
  </si>
  <si>
    <t>COPA NFTI</t>
  </si>
  <si>
    <t>PORTA NFTI</t>
  </si>
  <si>
    <t>RETIRADA DE GRADE DE FERRO</t>
  </si>
  <si>
    <t>RETIRADA DE PORTAS E JANELAS, INCLUSIVE BATENTES</t>
  </si>
  <si>
    <t>REVESTIMENTO DE PISOS</t>
  </si>
  <si>
    <t>SALA 01 NFTI</t>
  </si>
  <si>
    <t>SALA 02 NFTI</t>
  </si>
  <si>
    <t>SALA 03 NFTI</t>
  </si>
  <si>
    <t>SALA 04 NFTI</t>
  </si>
  <si>
    <t>S 01 A 04</t>
  </si>
  <si>
    <t>S 05 A 06</t>
  </si>
  <si>
    <t>S 07</t>
  </si>
  <si>
    <t>S 08 E 13</t>
  </si>
  <si>
    <t>S 9 A 12 E 14</t>
  </si>
  <si>
    <t>TREINAMENTO</t>
  </si>
  <si>
    <t>S 21</t>
  </si>
  <si>
    <t>S 20 A 18</t>
  </si>
  <si>
    <t>HALL DIREITO</t>
  </si>
  <si>
    <t>HALL CENTRAL</t>
  </si>
  <si>
    <t>HALL ESQUERDO</t>
  </si>
  <si>
    <t>RODAPÉ CERÂMICO DE 7CM DE ALTURA COM PLACAS TIPO PORCELANATO TÉCNICO MINIMUM CONCRETO COR CINZA DE DIMENSÕES 60X60CM - ELIANE OU SIMILAR EQUIVALENTE</t>
  </si>
  <si>
    <t>FORRO DE PVC, LISO, PARA AMBIENTES COMERCIAIS, INCLUSIVE ESTRUTURA DE FIXAÇÃO. AF_05/2017_P - FORNECIMENTO E APLICAÇÃO</t>
  </si>
  <si>
    <t>PAREDES E VEDAÇÕES</t>
  </si>
  <si>
    <t>DIVISÓRIA PAINEL CELULAR COR MARFIM, MONTANTE/RODAPÉ SIMPLES, PERFIL EM ALUMÍNIO BRANCO - FORNECIMENTO E MONTAGEM</t>
  </si>
  <si>
    <t>ALVENARIA DE VEDAÇÃO DE BLOCOS CERÂMICOS FURADOS NA HORIZONTAL DE 9X14X19CM (ESPESSURA 9CM) DE PAREDES COM ÁREA LÍQUIDA MENOR QUE 6M² SEM VÃOS E ARGAMASSA DE ASSENTAMENTO COM PREPARO MANUAL. AF_06/2014</t>
  </si>
  <si>
    <t>FECHAMENTO ABERTURA</t>
  </si>
  <si>
    <t>PAREDE COM PLACAS DE GESSO ACARTONADO (DRYWALL), PARA USO INTERNO, COM DUAS FACES SIMPLES E ESTRUTURA METÁLICA COM GUIAS DUPLAS, COM VÃOS, INCLUSIVE EMASSAMENTO</t>
  </si>
  <si>
    <t>JANELA DE ALUMÍNIO TIPO MAXIM-AR, COM VIDROS, BATENTE E FERRAGENS. EXCLUSIVE ALIZAR, ACABAMENTO E CONTRAMARCO. FORNECIMENTO E INSTALAÇÃO. AF_12/2019</t>
  </si>
  <si>
    <t>COPA GPI</t>
  </si>
  <si>
    <t>WC GPI</t>
  </si>
  <si>
    <t>MASCU</t>
  </si>
  <si>
    <t>FEM</t>
  </si>
  <si>
    <t>DML GPI</t>
  </si>
  <si>
    <t>DML NFTI</t>
  </si>
  <si>
    <t>CORREÇÃO PARA REPINTURA, COM APLICAÇÃO E LIXAMENTO DE MASSA LÁTEX EM PAREDES</t>
  </si>
  <si>
    <t>MÊS 04</t>
  </si>
  <si>
    <t>MÊS 05</t>
  </si>
  <si>
    <t>REFORMA NAS INSTALAÇÕES NFTI PORTO/GPI E CLIMATIZAÇÃO DO SETEC/SR/PF/CE</t>
  </si>
  <si>
    <t xml:space="preserve">SINAPI - 02/2022 - Ceará
SICRO3 - 10/2021 - Ceará
SICRO2 - 11/2016 - Ceará
ORSE - 12/2021 - Sergipe
SEDOP - 02/2022 - Pará
SEINFRA - 027 - Ceará
SETOP - 01/2022 - Minas Gerais
IOPES - 01/2022 - Espírito Santo
SIURB - 07/2021 - São Paulo
SIURB INFRA - 07/2021 - São Paulo
SUDECAP - 01/2022 - Minas Gerais
CPOS - 02/2022 - São Paulo
FDE - 01/2022 - São Paulo
AGESUL - 01/2022 - Mato Grosso do Sul
AGETOP CIVIL - 01/2022 - Goiás
AGETOP RODOVIARIA - 01/2022 - Goiás
CAEMA - 12/2019 - Maranhão
EMBASA - 10/2021 - Bahia
CAERN - 11/2021 - Rio Grande do Norte
</t>
  </si>
  <si>
    <t xml:space="preserve"> 23,99%</t>
  </si>
  <si>
    <t xml:space="preserve"> SRCE_038 </t>
  </si>
  <si>
    <t xml:space="preserve"> 525,0</t>
  </si>
  <si>
    <t xml:space="preserve"> NFTI_011 </t>
  </si>
  <si>
    <t xml:space="preserve"> 519,08</t>
  </si>
  <si>
    <t xml:space="preserve"> 10329 </t>
  </si>
  <si>
    <t>Fornecimento e instalação de condicionador de ar tipo split 60000 btu/h c/ compressor scroll, modelo CARRIER/MIDEA/LG ou similar, serpentina em cobre, incluso alimentação elétrica entre condensadora e evaporadora e 3 (três) m de tubulação de cobre com isolamento.</t>
  </si>
  <si>
    <t>Equipamentos e Acessórios para Instalação de Ar Condicionado</t>
  </si>
  <si>
    <t xml:space="preserve"> 10.710,05</t>
  </si>
  <si>
    <t xml:space="preserve"> 2360 </t>
  </si>
  <si>
    <t>Fornecimento e instalação de condicionador de ar tipo split 24000 btu/h c/ compressor rotativo, modelo CARRIER/MIDEA/LG ou similar, serpentina em cobre, incluso alimentação elétrica entre condensadora e evaporadora e 3 (três) m de tubulação de cobre com isolamento.</t>
  </si>
  <si>
    <t xml:space="preserve"> 4.511,92</t>
  </si>
  <si>
    <t xml:space="preserve"> NFTI_009 </t>
  </si>
  <si>
    <t xml:space="preserve"> 23,0</t>
  </si>
  <si>
    <t xml:space="preserve"> 10369 </t>
  </si>
  <si>
    <t>Fornecimento e instalação de condicionador de ar tipo split 12000 btu/h c/ compressor rotativo, modelo CARRIER/MIDEA/LG ou similar, serpentina em cobre, incluso alimentação elétrica entre condensadora e evaporadora e 3 (três) m de tubulação de cobre com isolamento.</t>
  </si>
  <si>
    <t xml:space="preserve"> 3.100,94</t>
  </si>
  <si>
    <t xml:space="preserve"> 10372 </t>
  </si>
  <si>
    <t>Fornecimento e instalação de condicionador de ar tipo split 48000 btu/h c/ compressor rotativo, modelo CARRIER/MIDEA/LG ou similar, serpentina em cobre, incluso alimentação elétrica entre condensadora e evaporadora e 3 (três) m de tubulação de cobre com isolamento.</t>
  </si>
  <si>
    <t xml:space="preserve"> 9.742,41</t>
  </si>
  <si>
    <t xml:space="preserve"> 19.484,82</t>
  </si>
  <si>
    <t xml:space="preserve"> 2,51</t>
  </si>
  <si>
    <t xml:space="preserve"> 88474 </t>
  </si>
  <si>
    <t xml:space="preserve"> 500,0</t>
  </si>
  <si>
    <t xml:space="preserve"> 88487 </t>
  </si>
  <si>
    <t>APLICAÇÃO MANUAL DE PINTURA COM TINTA LÁTEX ACRÍLICA ACETINADO NA COR MANTILHA, DUAS DEMÃOS. CORAL OU SIMILAR EQUIVALENTE</t>
  </si>
  <si>
    <t xml:space="preserve"> 1.364,3</t>
  </si>
  <si>
    <t xml:space="preserve"> 96486 </t>
  </si>
  <si>
    <t xml:space="preserve"> 125,0</t>
  </si>
  <si>
    <t xml:space="preserve"> 2359 </t>
  </si>
  <si>
    <t>Fornecimento e instalação de condicionador de ar tipo split 18000 btu/h c/ compressor rotativo, modelo CARRIER/MIDEA/LG ou similar, serpentina em cobre, incluso alimentação elétrica entre condensadora e evaporadora e 3 (três) m de tubulação de cobre com isolamento.</t>
  </si>
  <si>
    <t xml:space="preserve"> 3.335,05</t>
  </si>
  <si>
    <t xml:space="preserve"> 1.560,0</t>
  </si>
  <si>
    <t xml:space="preserve"> 13,41</t>
  </si>
  <si>
    <t xml:space="preserve"> 97330 </t>
  </si>
  <si>
    <t>TUBO EM COBRE FLEXÍVEL, DN 5/8", COM ISOLAMENTO, INSTALADO EM RAMAL DE ALIMENTAÇÃO DE AR CONDICIONADO COM CONDENSADORA INDIVIDUAL  FORNECIMENTO E INSTALAÇÃO. AF_12/2015</t>
  </si>
  <si>
    <t xml:space="preserve"> 102,0</t>
  </si>
  <si>
    <t xml:space="preserve"> 10370 </t>
  </si>
  <si>
    <t>Fornecimento e instalação de condicionador de ar tipo split 30000 btu/h c/ compressor rotativo, modelo CARRIER/MIDEA/LG ou similar, serpentina em cobre, incluso alimentação elétrica entre condensadora e evaporadora e 3 (três) m de tubulação de cobre com isolamento.</t>
  </si>
  <si>
    <t xml:space="preserve"> 5.205,58</t>
  </si>
  <si>
    <t xml:space="preserve"> 10.411,16</t>
  </si>
  <si>
    <t xml:space="preserve"> SRCE_041 </t>
  </si>
  <si>
    <t>Cabo de cobre PP Cordplast 4 x 2,5 mm2, 450/750v - fornecimento e instalação</t>
  </si>
  <si>
    <t xml:space="preserve"> 380,0</t>
  </si>
  <si>
    <t xml:space="preserve"> 102185 </t>
  </si>
  <si>
    <t>PORTA DE ABRIR COM MOLA HIDRÁULICA, EM VIDRO TEMPERADO, 2 FOLHAS DE 90X210 CM, ESPESSURA DD 10MM, INCLUSIVE ACESSÓRIOS. AF_01/2021</t>
  </si>
  <si>
    <t xml:space="preserve"> NFTI_010 </t>
  </si>
  <si>
    <t xml:space="preserve"> 72186 </t>
  </si>
  <si>
    <t>PISO VINILICO SEMIFLEXIVEL LINHA SQUARE, COLEÇÃO SET CÓD. 24024002, ESPESSURA 4MM, FIXADO COM COLA - TARKETT OU SIMILAR EQUIVALENTE</t>
  </si>
  <si>
    <t xml:space="preserve"> 33,73</t>
  </si>
  <si>
    <t xml:space="preserve"> NFTI_016 </t>
  </si>
  <si>
    <t xml:space="preserve"> 521,8</t>
  </si>
  <si>
    <t xml:space="preserve"> NFTI_017 </t>
  </si>
  <si>
    <t>Limpeza de aço com lixamento e escovamento com escova de aço, até a completa remoção de partículas soltas, materiais indesejáveis e corrosão</t>
  </si>
  <si>
    <t xml:space="preserve"> 208,6</t>
  </si>
  <si>
    <t xml:space="preserve"> 97328 </t>
  </si>
  <si>
    <t>TUBO EM COBRE FLEXÍVEL, DN 3/8", COM ISOLAMENTO, INSTALADO EM RAMAL DE ALIMENTAÇÃO DE AR CONDICIONADO COM CONDENSADORA INDIVIDUAL  FORNECIMENTO E INSTALAÇÃO. AF_12/2015</t>
  </si>
  <si>
    <t xml:space="preserve"> 100726 </t>
  </si>
  <si>
    <t>PINTURA COM TINTA ALQUÍDICA DE FUNDO E ACABAMENTO (ESMALTE SINTÉTICO GRAFITE) APLICADA A ROLO OU PINCEL SOBRE SUPERFÍCIES METÁLICAS EXECUTADO EM OBRA (POR DEMÃO). AF_01/2020</t>
  </si>
  <si>
    <t xml:space="preserve"> 10368 </t>
  </si>
  <si>
    <t>Fornecimento e instalação de condicionador de ar tipo split 9000 btu/h c/ compressor rotativo, modelo CARRIER/MIDEA/LG ou similar, serpentina em cobre, incluso alimentação elétrica entre condensadora e evaporadora e 3 (três) m de tubulação de cobre com isolamento.</t>
  </si>
  <si>
    <t xml:space="preserve"> 2.802,05</t>
  </si>
  <si>
    <t xml:space="preserve"> SRCE_106 </t>
  </si>
  <si>
    <t>SEDOP</t>
  </si>
  <si>
    <t xml:space="preserve"> 550,0</t>
  </si>
  <si>
    <t xml:space="preserve"> NFTI_015 </t>
  </si>
  <si>
    <t>RETIRADA DE COBERTA EM TELHA CANALETE OU TRAPEZOIDAL</t>
  </si>
  <si>
    <t xml:space="preserve"> 512,0</t>
  </si>
  <si>
    <t xml:space="preserve"> 102229 </t>
  </si>
  <si>
    <t xml:space="preserve"> 97329 </t>
  </si>
  <si>
    <t>TUBO EM COBRE FLEXÍVEL, DN 1/2", COM ISOLAMENTO, INSTALADO EM RAMAL DE ALIMENTAÇÃO DE AR CONDICIONADO COM CONDENSADORA INDIVIDUAL  FORNECIMENTO E INSTALAÇÃO. AF_12/2015</t>
  </si>
  <si>
    <t xml:space="preserve"> NFTI_001 </t>
  </si>
  <si>
    <t>PONTO DE TOMADA DUPLA  BAIXA 10A/250V, COM CAIXA ELÉTRICA, ELETRODUTO, CABO, RASGO, QUEBRA E CHUMBAMENTO E DEMAIS ACESSÓRIOS FORNECIMENTO E INSTALAÇÃO</t>
  </si>
  <si>
    <t xml:space="preserve"> NFTI_002 </t>
  </si>
  <si>
    <t>PONTO DE TOMADA ALTA EMBUTIR 20A/250V, CAIXA ELÉTRICA, ELETRODUTO, CABO, RASGO, QUEBRA CHUMBAMENTO, E DEMAIS ACESSÓRIOS, FORNECIMENTO E INSTALAÇÃO</t>
  </si>
  <si>
    <t xml:space="preserve"> 87,59</t>
  </si>
  <si>
    <t xml:space="preserve"> NFTI_0023 </t>
  </si>
  <si>
    <t>Luminária industrial/comercia, prismática de acrílico 22" E40/E27, com gancho e lâmpada LED 50W</t>
  </si>
  <si>
    <t xml:space="preserve"> SRCE_008 </t>
  </si>
  <si>
    <t xml:space="preserve"> 2,76</t>
  </si>
  <si>
    <t xml:space="preserve"> 0,49</t>
  </si>
  <si>
    <t xml:space="preserve"> 6,37</t>
  </si>
  <si>
    <t xml:space="preserve"> NFTI_003 </t>
  </si>
  <si>
    <t>PONTO DE ILUMINAÇÃO COM CAIXA ELÉTRICA, ELETRODUTO, CABO, RASGO, QUEBRA, CHUMBAMENTO (EXCLUINDO LUMINÁRIA E LÂMPADA) E DEMAIS ACESSÓRIOS FORNECIMENTO E INSTALAÇÃO</t>
  </si>
  <si>
    <t xml:space="preserve"> 0,45</t>
  </si>
  <si>
    <t xml:space="preserve"> NFTI_012 </t>
  </si>
  <si>
    <t xml:space="preserve"> 18,1</t>
  </si>
  <si>
    <t xml:space="preserve"> 12375 </t>
  </si>
  <si>
    <t>Remoção e reinstalação de ar condicionado tipo Split</t>
  </si>
  <si>
    <t xml:space="preserve"> SRCE_2022 </t>
  </si>
  <si>
    <t>Fixação de eletroduto em lage de contreto com vergalhão tirante c/ rosca d=1/4" e abraçadeira tipo D com cunha</t>
  </si>
  <si>
    <t xml:space="preserve"> 600,0</t>
  </si>
  <si>
    <t xml:space="preserve"> NFTI_004 </t>
  </si>
  <si>
    <t>PONTO DE TOMADA DUPLA DE REDE, COM TOMADAS TIPO RJ 45, ESPELHO E SUPORTE, ELETRODUTO, CABO UTP CAT 5, ACESSÓRIOS , FORNECIMENTO E INSTALAÇÃO</t>
  </si>
  <si>
    <t xml:space="preserve"> 94569 </t>
  </si>
  <si>
    <t xml:space="preserve"> 2,52</t>
  </si>
  <si>
    <t xml:space="preserve"> 90,2</t>
  </si>
  <si>
    <t xml:space="preserve"> C4488 </t>
  </si>
  <si>
    <t>DIVISÓRIAS</t>
  </si>
  <si>
    <t xml:space="preserve"> 23,22</t>
  </si>
  <si>
    <t xml:space="preserve"> 106,23</t>
  </si>
  <si>
    <t xml:space="preserve"> 2.466,66</t>
  </si>
  <si>
    <t xml:space="preserve"> 97327 </t>
  </si>
  <si>
    <t>TUBO EM COBRE FLEXÍVEL, DN 1/4, COM ISOLAMENTO, INSTALADO EM RAMAL DE ALIMENTAÇÃO DE AR CONDICIONADO COM CONDENSADORA INDIVIDUAL   FORNECIMENTO E INSTALAÇÃO. AF_12/2015</t>
  </si>
  <si>
    <t xml:space="preserve"> 96361 </t>
  </si>
  <si>
    <t xml:space="preserve"> 10,38</t>
  </si>
  <si>
    <t xml:space="preserve"> NFTI_0021 </t>
  </si>
  <si>
    <t>PONTO DE TOMADA DUPLA  MÉDIA 20A/250V, COM CAIXA ELÉTRICA, ELETRODUTO, CABO, RASGO, QUEBRA E CHUMBAMENTO E DEMAIS ACESSÓRIOS FORNECIMENTO E INSTALAÇÃO</t>
  </si>
  <si>
    <t xml:space="preserve"> NFTI_005 </t>
  </si>
  <si>
    <t>LUMINÁRIA PAFLON SOBREPOR  30 x 30 CM DE 25 W LED Embutir Branco Frio, Silvânia, Osron ou similar, FORNECIMENTO E INSTALAÇÃO.</t>
  </si>
  <si>
    <t xml:space="preserve"> 94231 </t>
  </si>
  <si>
    <t>RUFO EM CHAPA DE AÇO GALVANIZADO NÚMERO 24, CORTE DE 25 CM, INCLUSO TRANSPORTE VERTICAL. AF_07/2019</t>
  </si>
  <si>
    <t xml:space="preserve"> 25,0</t>
  </si>
  <si>
    <t xml:space="preserve"> NFTI_0020 </t>
  </si>
  <si>
    <t>PONTO DE TOMADA DUPLA  BAIXA 20A/250V, COM CAIXA ELÉTRICA, ELETRODUTO, CABO, RASGO, QUEBRA E CHUMBAMENTO E DEMAIS ACESSÓRIOS FORNECIMENTO E INSTALAÇÃO</t>
  </si>
  <si>
    <t xml:space="preserve"> NFTI_0022 </t>
  </si>
  <si>
    <t>PONTO DE INTERRUPTOR SIMPLES INCLUINDO INTERRUPTOR SIMPLES, CAIXA ELÉTRICA, ELETRODUTO, CABO, RASGO, QUEBRA E CHUMBAMENTO (EXCLUINDO LUMINÁRIA E LÂMPADA). AF_01/2016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</si>
  <si>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</si>
  <si>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</si>
  <si>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NFTI_013 </t>
  </si>
  <si>
    <t xml:space="preserve"> SRCE_102 </t>
  </si>
  <si>
    <t>PONTO DE INTERRUPTOR PARALELO INCLUINDO INTERRUPTOR PARALELO, CAIXA ELÉTRICA, ELETRODUTO, CABO, RASGO, QUEBRA E CHUMBAMENTO (EXCLUINDO LUMINÁRIA E LÂMPADA). AF_01/2016</t>
  </si>
  <si>
    <t xml:space="preserve"> JNE_101 </t>
  </si>
  <si>
    <t>BOX EM ALUMÍNIO BRANCO E VIDRO 8mm C/ PORTA DE CORRER - INSTALADO</t>
  </si>
  <si>
    <t xml:space="preserve"> 2,88</t>
  </si>
  <si>
    <t xml:space="preserve"> 438,42</t>
  </si>
  <si>
    <t xml:space="preserve"> 1.262,64</t>
  </si>
  <si>
    <t xml:space="preserve"> JNE_228 </t>
  </si>
  <si>
    <t>Plugue prolongador com 2P+T de 10A, 250V e plugue macho 2P+T, 10 A, 250V para conexão de Luminárias, fornecimento e instalação</t>
  </si>
  <si>
    <t xml:space="preserve"> 2,02</t>
  </si>
  <si>
    <t xml:space="preserve"> 87500 </t>
  </si>
  <si>
    <t xml:space="preserve"> 9,78</t>
  </si>
  <si>
    <t xml:space="preserve"> 91930 </t>
  </si>
  <si>
    <t>CABO DE COBRE FLEXÍVEL ISOLADO, 6 MM², ANTI-CHAMA 450/750 V, PARA CIRCUITOS TERMINAIS - FORNECIMENTO E INSTALAÇÃO. AF_12/2015</t>
  </si>
  <si>
    <t xml:space="preserve"> 10,91</t>
  </si>
  <si>
    <t xml:space="preserve"> 72189 </t>
  </si>
  <si>
    <t xml:space="preserve"> 23,26</t>
  </si>
  <si>
    <t xml:space="preserve"> NFTI_014 </t>
  </si>
  <si>
    <t>BANCADA RETA, 1,40X0,60M, EM GRANITO BRANCO CEARÁ, E=2CM, ESPELHO DE 15CM EM 3 LADOS - FORNECIMENTO E ASSENTAMENTO</t>
  </si>
  <si>
    <t xml:space="preserve"> C0032 </t>
  </si>
  <si>
    <t>PORTA EM PVC P/DIVISÓRIA (0,80X2,10)M COMPLETA - FORNECIMENTO E MONTAGEM</t>
  </si>
  <si>
    <t xml:space="preserve"> 508,52</t>
  </si>
  <si>
    <t xml:space="preserve"> 1.017,04</t>
  </si>
  <si>
    <t xml:space="preserve"> C2210 </t>
  </si>
  <si>
    <t xml:space="preserve"> 48,0</t>
  </si>
  <si>
    <t xml:space="preserve"> 91836 </t>
  </si>
  <si>
    <t>ELETRODUTO FLEXÍVEL CORRUGADO, PVC, DN 32 MM (1"), PARA CIRCUITOS TERMINAIS, INSTALADO EM FORRO - FORNECIMENTO E INSTALAÇÃO. AF_12/2015</t>
  </si>
  <si>
    <t xml:space="preserve"> 97661 </t>
  </si>
  <si>
    <t>REMOÇÃO DE CABOS ELÉTRICOS, DE FORMA MANUAL, SEM REAPROVEITAMENTO. AF_12/2017</t>
  </si>
  <si>
    <t xml:space="preserve"> 1.260,0</t>
  </si>
  <si>
    <t xml:space="preserve"> SRCE_103 </t>
  </si>
  <si>
    <t>DISJUNTOR DIFERENCIAL DR-16A - 40A, 30mA</t>
  </si>
  <si>
    <t>BASES, CHAVES E DISJUNTORES</t>
  </si>
  <si>
    <t xml:space="preserve"> NFTI_0024 </t>
  </si>
  <si>
    <t>Tomada industrial com plug 2P+T de 16 A de sobrepor</t>
  </si>
  <si>
    <t xml:space="preserve"> 8460 </t>
  </si>
  <si>
    <t>Fornecimento e instalação de mini rack de parede 19" x 16u x 450mm</t>
  </si>
  <si>
    <t>Pontos de Suprimento de Lógica</t>
  </si>
  <si>
    <t xml:space="preserve"> 91864 </t>
  </si>
  <si>
    <t>ELETRODUTO RÍGIDO ROSCÁVEL, PVC, DN 32 MM (1"), PARA CIRCUITOS TERMINAIS, INSTALADO EM FORRO - FORNECIMENTO E INSTALAÇÃO. AF_12/2015</t>
  </si>
  <si>
    <t xml:space="preserve"> 41,0</t>
  </si>
  <si>
    <t xml:space="preserve"> 98301 </t>
  </si>
  <si>
    <t>PATCH PANEL 24 PORTAS, CATEGORIA 5E - FORNECIMENTO E INSTALAÇÃO. AF_11/2019</t>
  </si>
  <si>
    <t xml:space="preserve"> 101883 </t>
  </si>
  <si>
    <t>QUADRO DE DISTRIBUIÇÃO DE ENERGIA EM CHAPA DE AÇO GALVANIZADO, DE EMBUTIR, COM BARRAMENTO TRIFÁSICO, PARA 18 DISJUNTORES DIN 100A - FORNECIMENTO E INSTALAÇÃO. AF_10/2020</t>
  </si>
  <si>
    <t xml:space="preserve"> 102513 </t>
  </si>
  <si>
    <t>PINTURA DE SÍMBOLOS E TEXTOS COM TINTA ACRÍLICA, DEMARCAÇÃO COM FITA ADESIVA E APLICAÇÃO COM ROLO. AF_05/2021</t>
  </si>
  <si>
    <t xml:space="preserve"> 16,0</t>
  </si>
  <si>
    <t xml:space="preserve"> 91884 </t>
  </si>
  <si>
    <t>LUVA PARA ELETRODUTO, PVC, ROSCÁVEL, DN 25 MM (3/4"), PARA CIRCUITOS TERMINAIS, INSTALADA EM PAREDE - FORNECIMENTO E INSTALAÇÃO. AF_12/2015</t>
  </si>
  <si>
    <t xml:space="preserve"> JNE_138 </t>
  </si>
  <si>
    <t>CHUVEIRO COM TUBO DE PAREDE COM AREJADOR BALANCE 6, REFERÊNCIA 1956.C.CT.ARE CROMADO DECA OU SIMILAR - FORNECIMENTO E INSTALAÇÃO</t>
  </si>
  <si>
    <t>CAIXA ENTERRADA ELÉTRICA RETANGULAR, EM ALVENARIA COM TIJOLOS CERÂMICOS MACIÇOS, FUNDO COM BRITA, DIMENSÕES INTERNAS: 0,4X0,4X0,4 M. AF_12/2020</t>
  </si>
  <si>
    <t xml:space="preserve"> 96985 </t>
  </si>
  <si>
    <t>HASTE DE ATERRAMENTO 5/8  PARA SPDA - FORNECIMENTO E INSTALAÇÃO. AF_12/2017</t>
  </si>
  <si>
    <t xml:space="preserve"> 8,1</t>
  </si>
  <si>
    <t xml:space="preserve"> JNE_225 </t>
  </si>
  <si>
    <t>CABO CORDPLAST (CABO PP) 3 x 2,50 mm², fornecimento e instalação</t>
  </si>
  <si>
    <t>FIOS, CABOS E ACESSÓRIOS</t>
  </si>
  <si>
    <t xml:space="preserve"> 991,92</t>
  </si>
  <si>
    <t xml:space="preserve"> 376,92</t>
  </si>
  <si>
    <t xml:space="preserve"> 98111 </t>
  </si>
  <si>
    <t>CAIXA DE INSPEÇÃO PARA ATERRAMENTO, CIRCULAR, EM POLIETILENO, DIÂMETRO INTERNO = 0,3 M. AF_12/2020</t>
  </si>
  <si>
    <t xml:space="preserve"> 91876 </t>
  </si>
  <si>
    <t>LUVA PARA ELETRODUTO, PVC, ROSCÁVEL, DN 32 MM (1"), PARA CIRCUITOS TERMINAIS, INSTALADA EM FORRO - FORNECIMENTO E INSTALAÇÃO. AF_12/2015</t>
  </si>
  <si>
    <t>DISJUNTOR TRIPOLAR TIPO DIN, CORRENTE NOMINAL DE 25A - FORNECIMENTO E INSTALAÇÃO. AF_10/2020</t>
  </si>
  <si>
    <t xml:space="preserve"> 99,39</t>
  </si>
  <si>
    <t xml:space="preserve"> 93654 </t>
  </si>
  <si>
    <t>DISJUNTOR MONOPOLAR TIPO DIN, CORRENTE NOMINAL DE 16A - FORNECIMENTO E INSTALAÇÃO. AF_10/2020</t>
  </si>
  <si>
    <t xml:space="preserve"> 95778 </t>
  </si>
  <si>
    <t>CONDULETE DE ALUMÍNIO, TIPO C, PARA ELETRODUTO DE AÇO GALVANIZADO DN 20 MM (3/4</t>
  </si>
  <si>
    <t xml:space="preserve"> SRCE_105 </t>
  </si>
  <si>
    <t>Terminal de compressão para cabo de   4 mm2 - fornecimento e instalação</t>
  </si>
  <si>
    <t xml:space="preserve"> SRCE_107 </t>
  </si>
  <si>
    <t xml:space="preserve"> C1055 </t>
  </si>
  <si>
    <t>DEMOLIÇÃO DE FORRO DE TÁBUAS DE PINHO</t>
  </si>
  <si>
    <t xml:space="preserve"> 28,17</t>
  </si>
  <si>
    <t xml:space="preserve"> NFTI_006 </t>
  </si>
  <si>
    <t>REMOÇÃO DE QUADRO ELETRICO DE DISTRIBUIÇÃO, DE FORMA MANUAL, SEM REAPROVEITAMENTO.</t>
  </si>
  <si>
    <t xml:space="preserve"> C3038 </t>
  </si>
  <si>
    <t>RETIRADA DE CAIXA DE AR CONDICIONADO</t>
  </si>
  <si>
    <t xml:space="preserve"> 91893 </t>
  </si>
  <si>
    <t>CURVA 90 GRAUS PARA ELETRODUTO, PVC, ROSCÁVEL, DN 32 MM (1"), PARA CIRCUITOS TERMINAIS, INSTALADA EM FORRO - FORNECIMENTO E INSTALAÇÃO. AF_12/2015</t>
  </si>
  <si>
    <t xml:space="preserve"> 99,80</t>
  </si>
  <si>
    <t xml:space="preserve"> SRCE_108 </t>
  </si>
  <si>
    <t>RETIRADA DE PISO VINILICO E BORRACHA</t>
  </si>
  <si>
    <t xml:space="preserve"> 34,16</t>
  </si>
  <si>
    <t>DISJUNTOR MONOPOLAR TIPO DIN, CORRENTE NOMINAL DE 20A - FORNECIMENTO E INSTALAÇÃO. AF_10/2020</t>
  </si>
  <si>
    <t xml:space="preserve"> SRCE_104 </t>
  </si>
  <si>
    <t>Terminal de compressão para cabo de  2,50 mm2 - fornecimento e instalação</t>
  </si>
  <si>
    <t xml:space="preserve"> 2,50</t>
  </si>
  <si>
    <t xml:space="preserve"> 97640 </t>
  </si>
  <si>
    <t xml:space="preserve"> 91937 </t>
  </si>
  <si>
    <t>CAIXA OCTOGONAL 3" X 3", PVC, INSTALADA EM LAJE - FORNECIMENTO E INSTALAÇÃO. AF_12/2015</t>
  </si>
  <si>
    <t xml:space="preserve"> 99,12</t>
  </si>
  <si>
    <t xml:space="preserve"> C2206 </t>
  </si>
  <si>
    <t xml:space="preserve"> 7,8</t>
  </si>
  <si>
    <t xml:space="preserve"> 99,92</t>
  </si>
  <si>
    <t xml:space="preserve"> C1061 </t>
  </si>
  <si>
    <t>DEMOLIÇÃO DE LOUÇA SANITÁRIA</t>
  </si>
  <si>
    <t xml:space="preserve"> JNE.ADIT_013 </t>
  </si>
  <si>
    <t>Saída horizontal de eletrocalha  para eletroduto 1" (ref. vl 33 valemam ou similar), Fornecimento e Instalação</t>
  </si>
  <si>
    <t xml:space="preserve"> C3040 </t>
  </si>
  <si>
    <t xml:space="preserve"> 4,6</t>
  </si>
  <si>
    <t xml:space="preserve"> 93656 </t>
  </si>
  <si>
    <t>DISJUNTOR MONOPOLAR TIPO DIN, CORRENTE NOMINAL DE 25A - FORNECIMENTO E INSTALAÇÃO. AF_10/2020</t>
  </si>
  <si>
    <t xml:space="preserve"> JNE_208 </t>
  </si>
  <si>
    <t>Parafuso cabeça sextavada 1/4" x 1" , fornecimento e colocação</t>
  </si>
  <si>
    <t xml:space="preserve"> 97665 </t>
  </si>
  <si>
    <t>REMOÇÃO DE LUMINÁRIAS, DE FORMA MANUAL, SEM REAPROVEITAMENTO. AF_12/2017</t>
  </si>
  <si>
    <t xml:space="preserve"> JNE.ADIT_002 </t>
  </si>
  <si>
    <t>Bucha com arruela em liga especial zamak p/eletroduto 25mm, d=1", fornecimento e Instalação</t>
  </si>
  <si>
    <t xml:space="preserve"> 97660 </t>
  </si>
  <si>
    <t>REMOÇÃO DE INTERRUPTORES/TOMADAS ELÉTRICAS, DE FORMA MANUAL, SEM REAPROVEITAMENTO. AF_12/2017</t>
  </si>
  <si>
    <t xml:space="preserve">_______________________________________________________________
Paulo Ricardo Pinheiro Maciel
</t>
  </si>
  <si>
    <t>SERVIÇOS PRELIMINARES E ADMINISTRAÇÃO</t>
  </si>
  <si>
    <t>SETEC SRCE</t>
  </si>
  <si>
    <t>REMOÇÕES</t>
  </si>
  <si>
    <t xml:space="preserve"> 2.1.1 </t>
  </si>
  <si>
    <t>CLIMATIZAÇÃO</t>
  </si>
  <si>
    <t xml:space="preserve"> 2.2.1 </t>
  </si>
  <si>
    <t xml:space="preserve"> 2.2.2 </t>
  </si>
  <si>
    <t xml:space="preserve"> 2.2.3 </t>
  </si>
  <si>
    <t xml:space="preserve"> 2.2.4 </t>
  </si>
  <si>
    <t xml:space="preserve"> 2.2.5 </t>
  </si>
  <si>
    <t xml:space="preserve"> 2.2.6 </t>
  </si>
  <si>
    <t xml:space="preserve"> 2.2.7 </t>
  </si>
  <si>
    <t xml:space="preserve"> 2.2.8 </t>
  </si>
  <si>
    <t xml:space="preserve"> 2.2.9 </t>
  </si>
  <si>
    <t xml:space="preserve"> 2.2.10 </t>
  </si>
  <si>
    <t xml:space="preserve"> 2.2.11 </t>
  </si>
  <si>
    <t xml:space="preserve"> 2.3 </t>
  </si>
  <si>
    <t xml:space="preserve"> 2.3.1 </t>
  </si>
  <si>
    <t xml:space="preserve"> 2.3.2 </t>
  </si>
  <si>
    <t xml:space="preserve"> 2.3.3 </t>
  </si>
  <si>
    <t xml:space="preserve"> 2.3.4 </t>
  </si>
  <si>
    <t xml:space="preserve"> 2.3.5 </t>
  </si>
  <si>
    <t xml:space="preserve"> 2.3.6 </t>
  </si>
  <si>
    <t xml:space="preserve"> 2.3.7 </t>
  </si>
  <si>
    <t xml:space="preserve"> 2.3.8 </t>
  </si>
  <si>
    <t xml:space="preserve"> 2.3.9 </t>
  </si>
  <si>
    <t xml:space="preserve"> 2.3.10 </t>
  </si>
  <si>
    <t xml:space="preserve"> 2.3.11 </t>
  </si>
  <si>
    <t xml:space="preserve"> 2.3.12 </t>
  </si>
  <si>
    <t>NFTI PORTO - GPI</t>
  </si>
  <si>
    <t xml:space="preserve"> 3.1.2 </t>
  </si>
  <si>
    <t xml:space="preserve"> 3.1.3 </t>
  </si>
  <si>
    <t xml:space="preserve"> 3.1.4 </t>
  </si>
  <si>
    <t xml:space="preserve"> 3.1.5 </t>
  </si>
  <si>
    <t xml:space="preserve"> 3.1.6 </t>
  </si>
  <si>
    <t xml:space="preserve"> 3.1.7 </t>
  </si>
  <si>
    <t xml:space="preserve"> 3.1.8 </t>
  </si>
  <si>
    <t xml:space="preserve"> 3.1.9 </t>
  </si>
  <si>
    <t xml:space="preserve"> 3.1.10 </t>
  </si>
  <si>
    <t xml:space="preserve"> 3.1.11 </t>
  </si>
  <si>
    <t xml:space="preserve"> 3.1.12 </t>
  </si>
  <si>
    <t xml:space="preserve"> 3.2.1.1 </t>
  </si>
  <si>
    <t xml:space="preserve"> 3.2.1.2 </t>
  </si>
  <si>
    <t xml:space="preserve"> 3.2.1.3 </t>
  </si>
  <si>
    <t xml:space="preserve"> 3.2.1.4 </t>
  </si>
  <si>
    <t xml:space="preserve"> 3.2.1.5 </t>
  </si>
  <si>
    <t xml:space="preserve"> 3.2.1.6 </t>
  </si>
  <si>
    <t xml:space="preserve"> 3.2.2.1 </t>
  </si>
  <si>
    <t xml:space="preserve"> 3.2.2.2 </t>
  </si>
  <si>
    <t xml:space="preserve"> 3.2.2.3 </t>
  </si>
  <si>
    <t xml:space="preserve"> 3.2.3.1 </t>
  </si>
  <si>
    <t xml:space="preserve"> 3.4.3 </t>
  </si>
  <si>
    <t xml:space="preserve"> 3.4.4 </t>
  </si>
  <si>
    <t xml:space="preserve"> 3.4.5 </t>
  </si>
  <si>
    <t xml:space="preserve"> 3.4.6 </t>
  </si>
  <si>
    <t>BANCADAS, ARMÁRIOS, LOUÇAS, METAIS E ACESSÓRIOS</t>
  </si>
  <si>
    <t xml:space="preserve"> 3.5.2 </t>
  </si>
  <si>
    <t xml:space="preserve"> 3.5.3 </t>
  </si>
  <si>
    <t xml:space="preserve"> 3.5.4 </t>
  </si>
  <si>
    <t xml:space="preserve"> 3.5.5 </t>
  </si>
  <si>
    <t xml:space="preserve"> 3.5.6 </t>
  </si>
  <si>
    <t xml:space="preserve"> 3.5.7 </t>
  </si>
  <si>
    <t xml:space="preserve"> 3.5.8 </t>
  </si>
  <si>
    <t xml:space="preserve"> 3.5.9 </t>
  </si>
  <si>
    <t xml:space="preserve"> 3.5.10 </t>
  </si>
  <si>
    <t xml:space="preserve"> 3.5.11 </t>
  </si>
  <si>
    <t xml:space="preserve"> 3.5.12 </t>
  </si>
  <si>
    <t xml:space="preserve"> 3.5.13 </t>
  </si>
  <si>
    <t xml:space="preserve"> 3.5.14 </t>
  </si>
  <si>
    <t xml:space="preserve"> 3.5.15 </t>
  </si>
  <si>
    <t xml:space="preserve"> 3.5.16 </t>
  </si>
  <si>
    <t xml:space="preserve"> 3.6 </t>
  </si>
  <si>
    <t>INSTALAÇÕES HIDROSANITÁRIAS</t>
  </si>
  <si>
    <t xml:space="preserve"> 3.6.1 </t>
  </si>
  <si>
    <t xml:space="preserve"> 3.6.2 </t>
  </si>
  <si>
    <t xml:space="preserve"> 3.6.3 </t>
  </si>
  <si>
    <t xml:space="preserve"> 3.7 </t>
  </si>
  <si>
    <t xml:space="preserve"> 3.7.1 </t>
  </si>
  <si>
    <t xml:space="preserve"> 3.7.2 </t>
  </si>
  <si>
    <t xml:space="preserve"> 3.7.3 </t>
  </si>
  <si>
    <t xml:space="preserve"> 3.7.4 </t>
  </si>
  <si>
    <t xml:space="preserve"> 3.7.5 </t>
  </si>
  <si>
    <t xml:space="preserve"> 3.7.6 </t>
  </si>
  <si>
    <t xml:space="preserve"> 3.8 </t>
  </si>
  <si>
    <t>COBERTA</t>
  </si>
  <si>
    <t xml:space="preserve"> 3.8.1 </t>
  </si>
  <si>
    <t xml:space="preserve"> 3.8.2 </t>
  </si>
  <si>
    <t xml:space="preserve"> 3.9 </t>
  </si>
  <si>
    <t>INSTALAÇÕES ELÉTRICAS E LÓGICA</t>
  </si>
  <si>
    <t xml:space="preserve"> 3.9.1 </t>
  </si>
  <si>
    <t xml:space="preserve"> 3.9.2 </t>
  </si>
  <si>
    <t xml:space="preserve"> 3.9.3 </t>
  </si>
  <si>
    <t xml:space="preserve"> 3.9.4 </t>
  </si>
  <si>
    <t xml:space="preserve"> 3.9.5 </t>
  </si>
  <si>
    <t xml:space="preserve"> 3.9.6 </t>
  </si>
  <si>
    <t xml:space="preserve"> 3.9.7 </t>
  </si>
  <si>
    <t xml:space="preserve"> 3.9.8 </t>
  </si>
  <si>
    <t xml:space="preserve"> 3.9.9 </t>
  </si>
  <si>
    <t xml:space="preserve"> 3.9.10 </t>
  </si>
  <si>
    <t xml:space="preserve"> 3.9.11 </t>
  </si>
  <si>
    <t xml:space="preserve"> 3.9.12 </t>
  </si>
  <si>
    <t xml:space="preserve"> 3.9.13 </t>
  </si>
  <si>
    <t xml:space="preserve"> 3.9.14 </t>
  </si>
  <si>
    <t xml:space="preserve"> 3.9.15 </t>
  </si>
  <si>
    <t xml:space="preserve"> 3.9.16 </t>
  </si>
  <si>
    <t xml:space="preserve"> 3.9.17 </t>
  </si>
  <si>
    <t xml:space="preserve"> 3.9.18 </t>
  </si>
  <si>
    <t xml:space="preserve"> 3.9.19 </t>
  </si>
  <si>
    <t xml:space="preserve"> 3.9.20 </t>
  </si>
  <si>
    <t xml:space="preserve"> 3.9.21 </t>
  </si>
  <si>
    <t xml:space="preserve"> 3.9.22 </t>
  </si>
  <si>
    <t xml:space="preserve"> 3.9.23 </t>
  </si>
  <si>
    <t xml:space="preserve"> 3.9.24 </t>
  </si>
  <si>
    <t xml:space="preserve"> 3.9.25 </t>
  </si>
  <si>
    <t xml:space="preserve"> 3.9.26 </t>
  </si>
  <si>
    <t xml:space="preserve"> 3.9.27 </t>
  </si>
  <si>
    <t xml:space="preserve"> 3.9.28 </t>
  </si>
  <si>
    <t xml:space="preserve"> 3.9.29 </t>
  </si>
  <si>
    <t xml:space="preserve"> 3.9.30 </t>
  </si>
  <si>
    <t xml:space="preserve"> 3.9.31 </t>
  </si>
  <si>
    <t xml:space="preserve"> 3.9.32 </t>
  </si>
  <si>
    <t xml:space="preserve"> 3.9.33 </t>
  </si>
  <si>
    <t xml:space="preserve"> 3.9.34 </t>
  </si>
  <si>
    <t xml:space="preserve"> 3.9.35 </t>
  </si>
  <si>
    <t xml:space="preserve"> 3.9.36 </t>
  </si>
  <si>
    <t xml:space="preserve"> 3.9.37 </t>
  </si>
  <si>
    <t xml:space="preserve"> 3.9.38 </t>
  </si>
  <si>
    <t xml:space="preserve"> 3.9.39 </t>
  </si>
  <si>
    <t xml:space="preserve"> 3.9.40 </t>
  </si>
  <si>
    <t xml:space="preserve"> 3.9.41 </t>
  </si>
  <si>
    <t xml:space="preserve"> 3.9.42 </t>
  </si>
  <si>
    <t xml:space="preserve"> 3.9.43 </t>
  </si>
  <si>
    <t xml:space="preserve"> 3.9.44 </t>
  </si>
  <si>
    <t xml:space="preserve"> 3.9.45 </t>
  </si>
  <si>
    <t xml:space="preserve"> 3.9.46 </t>
  </si>
  <si>
    <t xml:space="preserve"> 3.9.47 </t>
  </si>
  <si>
    <t xml:space="preserve"> 3.9.48 </t>
  </si>
  <si>
    <t xml:space="preserve"> 3.9.49 </t>
  </si>
  <si>
    <t xml:space="preserve"> 3.9.50 </t>
  </si>
  <si>
    <t xml:space="preserve"> 3.9.51 </t>
  </si>
  <si>
    <t xml:space="preserve"> 3.9.52 </t>
  </si>
  <si>
    <t>MÊS 06</t>
  </si>
  <si>
    <t>OBRA: REFORMA NAS INSTALAÇÕES NFTI PORTO/GPI E CLIMATIZAÇÃO DO SETEC/SR/PF/CE</t>
  </si>
  <si>
    <t xml:space="preserve">_______________________________________________________________
GLAYDSON MINEIRO AZEVEDO
</t>
  </si>
  <si>
    <t>CONCRETO MAGRO PARA LASTRO, TRAÇO 1:4,5:4,5 (EM MASSA SECA DE CIMENTO/ AREIA MÉDIA/ BRITA 1) - PREPARO MECÂNICO COM BETONEIRA 400 L. AF_05/2021</t>
  </si>
  <si>
    <t>PONTALETE *7,5 X 7,5* CM EM PINUS, MISTA OU EQUIVALENTE DA REGIAO - BRUTA</t>
  </si>
  <si>
    <t>SARRAFO NAO APARELHADO *2,5 X 7* CM, EM MACARANDUBA, ANGELIM OU EQUIVALENTE DA REGIAO -  BRUTA</t>
  </si>
  <si>
    <t xml:space="preserve"> 9802 </t>
  </si>
  <si>
    <t>Técnico em Refrigeração e Câmaras Frigoríficas - Ref. 01/17 - Rev 01</t>
  </si>
  <si>
    <t xml:space="preserve"> 11151 </t>
  </si>
  <si>
    <t>Fornecimento e instalação de ar condicionado tipo split wall 9.000 BTU's (evaporadora e condensadora)  - contempla a mão de obra, suporte e tubulação até 3,0m</t>
  </si>
  <si>
    <t xml:space="preserve"> 11152 </t>
  </si>
  <si>
    <t>Fornecimento e instalação de ar condicionado tipo split wall 12.000 BTU's (evaporadora e condensadora) - contempla a mão de obra, suporte e tubulação até 3,0m Fornecimento e instalação de ar condicionado tipo split wall 12.000 BTU's (evaporadora e condensadora)  - contempla a mão de obra, suporte e tubulação até 3,0m</t>
  </si>
  <si>
    <t xml:space="preserve"> 19 </t>
  </si>
  <si>
    <t>Fornecimento e instalação de ar condicionado tipo split wall 18.000 BTU's (evaporadora e condensadora)   - contempla a mão de obra, suporte e tubulação até 3,0m</t>
  </si>
  <si>
    <t xml:space="preserve"> 20 </t>
  </si>
  <si>
    <t>Fornecimento e instalação de ar condicionado tipo split wall 24.000 BTU's (evaporadora e condensadora)   - contempla a mão de obra, suporte e tubulação até 3,0m</t>
  </si>
  <si>
    <t xml:space="preserve"> 11153 </t>
  </si>
  <si>
    <t>Fornecimento e instalação de ar condicionado tipo split wall 30.000 BTU's (evaporadora e condensadora) - contempla a mão de obra, suporte e tubulação até 3,0m</t>
  </si>
  <si>
    <t xml:space="preserve"> 11155 </t>
  </si>
  <si>
    <t>Fornecimento e instalação de ar condicionado tipo split wall 48.000 BTU's (evaporadora e condensadora) - contempla a mão de obra, suporte e tubulação até 3,0m</t>
  </si>
  <si>
    <t xml:space="preserve"> 11103 </t>
  </si>
  <si>
    <t>Fornecimento e instalação de ar condicionado tipo split wall 60.000 BTU's com compressor scroll - contempla a mão de obra, suporte e tubulação até 3,0m</t>
  </si>
  <si>
    <t xml:space="preserve"> 00039662 </t>
  </si>
  <si>
    <t>TUBO DE COBRE FLEXIVEL, D = 1/4 ", E = 0,79 MM, PARA AR-CONDICIONADO/ INSTALACOES GAS RESIDENCIAIS E COMERCIAIS</t>
  </si>
  <si>
    <t xml:space="preserve"> 00039738 </t>
  </si>
  <si>
    <t>TUBO DE BORRACHA ELASTOMERICA FLEXIVEL, PRETA, PARA ISOLAMENTO TERMICO DE TUBULACAO, DN 1/4" (6 MM), E= 9 MM, COEFICIENTE DE CONDUTIVIDADE TERMICA 0,036W/mK, VAPOR DE AGUA MAIOR OU IGUAL A 10.000</t>
  </si>
  <si>
    <t xml:space="preserve"> 00039664 </t>
  </si>
  <si>
    <t>TUBO DE COBRE FLEXIVEL, D = 3/8 ", E = 0,79 MM, PARA AR-CONDICIONADO/ INSTALACOES GAS RESIDENCIAIS E COMERCIAIS</t>
  </si>
  <si>
    <t xml:space="preserve"> 00039741 </t>
  </si>
  <si>
    <t>TUBO DE BORRACHA ELASTOMERICA FLEXIVEL, PRETA, PARA ISOLAMENTO TERMICO DE TUBULACAO, DN 3/8" (10 MM), E= 19 MM, COEFICIENTE DE CONDUTIVIDADE TERMICA 0,036W/mK, VAPOR DE AGUA MAIOR OU IGUAL A 10.000</t>
  </si>
  <si>
    <t xml:space="preserve"> 00039737 </t>
  </si>
  <si>
    <t>TUBO DE BORRACHA ELASTOMERICA FLEXIVEL, PRETA, PARA ISOLAMENTO TERMICO DE TUBULACAO, DN 1/2" (12 MM), E= 19 MM, COEFICIENTE DE CONDUTIVIDADE TERMICA 0,036W/mK, VAPOR DE AGUA MAIOR OU IGUAL A 10.000</t>
  </si>
  <si>
    <t xml:space="preserve"> 00039660 </t>
  </si>
  <si>
    <t>TUBO DE COBRE FLEXIVEL, D = 1/2 ", E = 0,79 MM, PARA AR-CONDICIONADO/ INSTALACOES GAS RESIDENCIAIS E COMERCIAIS</t>
  </si>
  <si>
    <t xml:space="preserve"> 00039665 </t>
  </si>
  <si>
    <t>TUBO DE COBRE FLEXIVEL, D = 5/8 ", E = 0,79 MM, PARA AR-CONDICIONADO/ INSTALACOES GAS RESIDENCIAIS E COMERCIAIS</t>
  </si>
  <si>
    <t xml:space="preserve"> 00039853 </t>
  </si>
  <si>
    <t>TUBO DE BORRACHA ELASTOMERICA FLEXIVEL, PRETA, PARA ISOLAMENTO TERMICO DE TUBULACAO, DN 5/8" (15 MM), E= 19 MM, COEFICIENTE DE CONDUTIVIDADE TERMICA 0,036W/MK, VAPOR DE AGUA MAIOR OU IGUAL A 10.000</t>
  </si>
  <si>
    <t xml:space="preserve"> 3162 </t>
  </si>
  <si>
    <t>Cabo de cobre PP Cordplast 4 x 2,5 mm2, 450/750v</t>
  </si>
  <si>
    <t xml:space="preserve"> 2001 </t>
  </si>
  <si>
    <t>Saída horizontal para eletroduto 1" (ref. vl 33 valemam ou similar)</t>
  </si>
  <si>
    <t xml:space="preserve"> 214 </t>
  </si>
  <si>
    <t>Arruela em liga zamak p/eletroduto 25mm, d=1 "</t>
  </si>
  <si>
    <t xml:space="preserve"> 325 </t>
  </si>
  <si>
    <t>Bucha em liga zamak para eletroduto 25mm, d=1"</t>
  </si>
  <si>
    <t xml:space="preserve"> 00039996 </t>
  </si>
  <si>
    <t>VERGALHAO ZINCADO ROSCA TOTAL, 1/4 " (6,3 MM)</t>
  </si>
  <si>
    <t xml:space="preserve"> 6555 </t>
  </si>
  <si>
    <t>Porca sextavada 1/4"</t>
  </si>
  <si>
    <t xml:space="preserve"> 5005 </t>
  </si>
  <si>
    <t>Arruela lisa de aço galvanizada de Ø 1/4"</t>
  </si>
  <si>
    <t xml:space="preserve"> 00000393 </t>
  </si>
  <si>
    <t>ABRACADEIRA EM ACO PARA AMARRACAO DE ELETRODUTOS, TIPO D, COM 1" E PARAFUSO DE FIXACAO</t>
  </si>
  <si>
    <t xml:space="preserve"> 00013279 </t>
  </si>
  <si>
    <t>CHUMBADOR DE ACO TIPO PARABOLT, * 5/8" X 200* MM,  COM PORCA E ARRUELA</t>
  </si>
  <si>
    <t xml:space="preserve"> I0041 </t>
  </si>
  <si>
    <t>AJUDANTE DE CARPINTEIRO</t>
  </si>
  <si>
    <t xml:space="preserve"> I0498 </t>
  </si>
  <si>
    <t>CARPINTEIRO</t>
  </si>
  <si>
    <t xml:space="preserve"> 00038546 </t>
  </si>
  <si>
    <t>ARGAMASSA USINADA AUTOADENSAVEL E AUTONIVELANTE PARA CONTRAPISO, INCLUI BOMBEAMENTO</t>
  </si>
  <si>
    <t xml:space="preserve"> 00004791 </t>
  </si>
  <si>
    <t>ADESIVO ACRILICO/COLA DE CONTATO</t>
  </si>
  <si>
    <t xml:space="preserve"> 00004792 </t>
  </si>
  <si>
    <t>PLACA VINILICA SEMIFLEXIVEL PARA PISOS, E = 3,2 MM, 30 X 30 CM (SEM COLOCACAO)</t>
  </si>
  <si>
    <t xml:space="preserve"> 00004804 </t>
  </si>
  <si>
    <t>RODAPE PLANO PARA PISO VINILICO, H = 5 CM</t>
  </si>
  <si>
    <t xml:space="preserve"> 00043131 </t>
  </si>
  <si>
    <t>ARAME GALVANIZADO 6 BWG, D = 5,16 MM (0,157 KG/M), OU 8 BWG, D = 4,19 MM (0,101 KG/M), OU 10 BWG, D = 3,40 MM (0,0713 KG/M)</t>
  </si>
  <si>
    <t xml:space="preserve"> 00036225 </t>
  </si>
  <si>
    <t>FORRO DE PVC LISO, BRANCO, REGUA DE 20 CM, ESPESSURA DE 8 MM A 10 MM, COMPRIMENTO 6 M (SEM COLOCACAO)</t>
  </si>
  <si>
    <t xml:space="preserve"> 00040552 </t>
  </si>
  <si>
    <t>PARAFUSO, AUTO ATARRACHANTE, CABECA CHATA, FENDA SIMPLES, 1/4 (6,35 MM) X 25 MM</t>
  </si>
  <si>
    <t xml:space="preserve"> 00039430 </t>
  </si>
  <si>
    <t>PENDURAL OU PRESILHA REGULADORA, EM ACO GALVANIZADO, COM CORPO, MOLA E REBITE, PARA PERFIL TIPO CANALETA DE ESTRUTURA EM FORROS DRYWALL</t>
  </si>
  <si>
    <t xml:space="preserve"> 00039427 </t>
  </si>
  <si>
    <t>PERFIL CANALETA, FORMATO C, EM ACO ZINCADO, PARA ESTRUTURA FORRO DRYWALL, E = 0,5 MM, *46 X 18* (L X H), COMPRIMENTO 3 M</t>
  </si>
  <si>
    <t xml:space="preserve"> I8313 </t>
  </si>
  <si>
    <t>DIVISÓRIA PAINEL CELULAR, MONTANTE/RODAPÉ SIMPLES, PERFIL EM ALUMÍNIO</t>
  </si>
  <si>
    <t xml:space="preserve"> 00007267 </t>
  </si>
  <si>
    <t>BLOCO CERAMICO VAZADO PARA ALVENARIA DE VEDACAO, 6 FUROS, DE 9 X 14 X 19 CM (L X A X C)</t>
  </si>
  <si>
    <t>MASSA DE REJUNTE EM PO PARA DRYWALL, A BASE DE GESSO, SECAGEM RAPIDA, PARA TRATAMENTO DE JUNTAS DE CHAPA DE GESSO (NECESSITA ADICAO DE AGUA)</t>
  </si>
  <si>
    <t>PLACA / CHAPA DE GESSO ACARTONADO, STANDARD (ST), COR BRANCA, E = 12,5 MM, 1200 X 2400 MM (L X C)</t>
  </si>
  <si>
    <t xml:space="preserve"> 00003104 </t>
  </si>
  <si>
    <t>CONJ. DE FERRAGENS PARA PORTA DE VIDRO TEMPERADO, EM ZAMAC CROMADO, CONTEMPLANDO: DOBRADICA INF.; DOBRADICA SUP.; PIVO PARA DOBRADICA INF.; PIVO PARA DOBRADICA SUP.; FECHADURA CENTRAL EM ZAMC CROMADO; CONTRA FECHADURA DE PRESSAO</t>
  </si>
  <si>
    <t xml:space="preserve"> 00011499 </t>
  </si>
  <si>
    <t>MOLA HIDRAULICA DE PISO, PARA PORTAS DE ATE 1100 MM E PESO DE ATE 120 KG, COM CORPO EM ACO INOX</t>
  </si>
  <si>
    <t xml:space="preserve"> 00005031 </t>
  </si>
  <si>
    <t>VIDRO TEMPERADO INCOLOR PARA PORTA DE ABRIR, E = 10 MM (SEM FERRAGENS E SEM COLOCACAO)</t>
  </si>
  <si>
    <t xml:space="preserve"> I6743 </t>
  </si>
  <si>
    <t>PORTA EM PVC P/DIVISÓRIA (0,80 X 2,10)M INCLUS. FECHADURA, DOBRADIÇA E REQUADRO ( FORNECIMENTO E MONTAGEM )</t>
  </si>
  <si>
    <t xml:space="preserve"> 00034381 </t>
  </si>
  <si>
    <t>JANELA MAXIM AR EM ALUMINIO, 80 X 60 CM (A X L), BATENTE/REQUADRO DE 4 A 14 CM, COM VIDRO, SEM GUARNICAO/ALIZAR</t>
  </si>
  <si>
    <t xml:space="preserve"> 00004377 </t>
  </si>
  <si>
    <t>PARAFUSO DE ACO ZINCADO COM ROSCA SOBERBA, CABECA CHATA E FENDA SIMPLES, DIAMETRO 4,2 MM, COMPRIMENTO * 32 * MM</t>
  </si>
  <si>
    <t xml:space="preserve"> 00039961 </t>
  </si>
  <si>
    <t>SILICONE ACETICO USO GERAL INCOLOR 280 G</t>
  </si>
  <si>
    <t>Cuba em aço inoxidável simples de 500x400x250mm, AISI 304, liga 18,8 e chapa 22, acabamento alto brilhante; ref.314 da Strake, Projinox ou equivalente</t>
  </si>
  <si>
    <t xml:space="preserve"> JNE_040 </t>
  </si>
  <si>
    <t>CHUVEIRO COM TUBO DE PAREDE COM AREJADOR BALANCE 6, REFERÊNCIA 1956.C.CT.ARE CROMADO DECA OU SIMILAR</t>
  </si>
  <si>
    <t xml:space="preserve"> D00040 </t>
  </si>
  <si>
    <t>Box c/ porta de correr - alumínio/acrílico - Instalado</t>
  </si>
  <si>
    <t>JOELHO PVC PARA ESGOTO DE  40MM</t>
  </si>
  <si>
    <t>JOELHO PVC PARA ESGOTO DE  50MM</t>
  </si>
  <si>
    <t xml:space="preserve"> 100301 </t>
  </si>
  <si>
    <t>AJUDANTE DE PINTOR COM ENCARGOS COMPLEMENTARES</t>
  </si>
  <si>
    <t>DILUENTE AGUARRAS</t>
  </si>
  <si>
    <t xml:space="preserve"> 00000012 </t>
  </si>
  <si>
    <t>ESCOVA DE ACO, COM CABO, *4  X 15* FILEIRAS DE CERDAS</t>
  </si>
  <si>
    <t xml:space="preserve"> 00007293 </t>
  </si>
  <si>
    <t>TINTA ESMALTE SINTETICO PREMIUM DE DUPLA ACAO GRAFITE FOSCO PARA SUPERFICIES METALICAS FERROSAS</t>
  </si>
  <si>
    <t xml:space="preserve"> 00012815 </t>
  </si>
  <si>
    <t>FITA CREPE ROLO DE 25 MM X 50 M</t>
  </si>
  <si>
    <t xml:space="preserve"> 00007348 </t>
  </si>
  <si>
    <t>TINTA ACRILICA PREMIUM PARA PISO</t>
  </si>
  <si>
    <t xml:space="preserve"> 7696 </t>
  </si>
  <si>
    <t>Massa 3M p/calafetação</t>
  </si>
  <si>
    <t xml:space="preserve"> 7884 </t>
  </si>
  <si>
    <t>Parafuso com rosca soberba galvanizado 110x8mm</t>
  </si>
  <si>
    <t xml:space="preserve"> 9363 </t>
  </si>
  <si>
    <t>Cumeeira termoacustica</t>
  </si>
  <si>
    <t>TELHA GALVALUME COM ISOLAMENTO TERMOACUSTICO EM ESPUMA RIGIDA DE POLIURETANO (PU) INJETADO, ESPESSURA DE 30 MM, DENSIDADE DE 35 KG/M3, REVESTIMENTO EM TELHA TRAPEZOIDAL NAS DUAS FACES COM ESPESSURA DE 0,50 MM CADA, ACABAMENTO NATURAL (NAO INCLUI ACESSORIOS DE FIXACAO)</t>
  </si>
  <si>
    <t xml:space="preserve"> 00040873 </t>
  </si>
  <si>
    <t>RUFO INTERNO/EXTERNO DE CHAPA DE ACO GALVANIZADA NUM 24, CORTE 25 CM</t>
  </si>
  <si>
    <t xml:space="preserve"> 90447 </t>
  </si>
  <si>
    <t>RASGO EM ALVENARIA PARA ELETRODUTOS COM DIAMETROS MENORES OU IGUAIS A 40 MM. AF_05/2015</t>
  </si>
  <si>
    <t xml:space="preserve"> 90456 </t>
  </si>
  <si>
    <t>QUEBRA EM ALVENARIA PARA INSTALAÇÃO DE CAIXA DE TOMADA (4X4 OU 4X2). AF_05/2015</t>
  </si>
  <si>
    <t xml:space="preserve"> 91844 </t>
  </si>
  <si>
    <t>ELETRODUTO FLEXÍVEL CORRUGADO, PVC, DN 25 MM (3/4"), PARA CIRCUITOS TERMINAIS, INSTALADO EM LAJE - FORNECIMENTO E INSTALAÇÃO. AF_12/2015</t>
  </si>
  <si>
    <t xml:space="preserve"> 8441 </t>
  </si>
  <si>
    <t>Abraçadeira metálica tipo "D" de 3/4"</t>
  </si>
  <si>
    <t>Tubos e Conexões de PVC Rígido Soldável</t>
  </si>
  <si>
    <t xml:space="preserve"> 92008 </t>
  </si>
  <si>
    <t>TOMADA BAIXA DE EMBUTIR (2 MÓDULOS), 2P+T 10 A, INCLUINDO SUPORTE E PLACA - FORNECIMENTO E INSTALAÇÃO. AF_12/2015</t>
  </si>
  <si>
    <t xml:space="preserve"> 92009 </t>
  </si>
  <si>
    <t>TOMADA BAIXA DE EMBUTIR (2 MÓDULOS), 2P+T 20 A, INCLUINDO SUPORTE E PLACA - FORNECIMENTO E INSTALAÇÃO. AF_12/2015</t>
  </si>
  <si>
    <t xml:space="preserve"> 92005 </t>
  </si>
  <si>
    <t>TOMADA MÉDIA DE EMBUTIR (2 MÓDULOS), 2P+T 20 A, INCLUINDO SUPORTE E PLACA - FORNECIMENTO E INSTALAÇÃO. AF_12/2015</t>
  </si>
  <si>
    <t xml:space="preserve"> 91993 </t>
  </si>
  <si>
    <t>TOMADA ALTA DE EMBUTIR (1 MÓDULO), 2P+T 20 A, INCLUINDO SUPORTE E PLACA - FORNECIMENTO E INSTALAÇÃO. AF_12/2015</t>
  </si>
  <si>
    <t xml:space="preserve"> 91955 </t>
  </si>
  <si>
    <t>INTERRUPTOR PARALELO (1 MÓDULO), 10A/250V, INCLUINDO SUPORTE E PLACA - FORNECIMENTO E INSTALAÇÃO. AF_12/2015</t>
  </si>
  <si>
    <t xml:space="preserve"> 00000038 </t>
  </si>
  <si>
    <t>Luminária Plafon 24 x 24 CM DE 25 W LED Embutir Branco Frio, Silvânia, Osron ou similar</t>
  </si>
  <si>
    <t xml:space="preserve"> 00001871 </t>
  </si>
  <si>
    <t>CAIXA OCTOGONAL DE FUNDO MOVEL, EM PVC, DE 3" X 3", PARA ELETRODUTO FLEXIVEL CORRUGADO</t>
  </si>
  <si>
    <t xml:space="preserve"> 00002690 </t>
  </si>
  <si>
    <t>ELETRODUTO PVC FLEXIVEL CORRUGADO, COR AMARELA, DE 32 MM</t>
  </si>
  <si>
    <t xml:space="preserve"> 00039598 </t>
  </si>
  <si>
    <t>CABO DE PAR TRANCADO UTP, 4 PARES, CATEGORIA 5E</t>
  </si>
  <si>
    <t xml:space="preserve"> 00038104 </t>
  </si>
  <si>
    <t>TOMADA RJ45, 8 FIOS, CAT 5E (APENAS MODULO)</t>
  </si>
  <si>
    <t xml:space="preserve"> 00038083 </t>
  </si>
  <si>
    <t>TOMADA RJ45, 8 FIOS, CAT 5E, CONJUNTO MONTADO PARA EMBUTIR 4" X 2" (PLACA + SUPORTE + MODULO)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</si>
  <si>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</si>
  <si>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</si>
  <si>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00012039 </t>
  </si>
  <si>
    <t>QUADRO DE DISTRIBUICAO COM BARRAMENTO TRIFASICO, DE EMBUTIR, EM CHAPA DE ACO GALVANIZADO, PARA 24 DISJUNTORES DIN, 100 A</t>
  </si>
  <si>
    <t xml:space="preserve"> 00039594 </t>
  </si>
  <si>
    <t>PATCH PANEL, 24 PORTAS, CATEGORIA 5E, COM RACKS DE 19" E 1 U DE ALTURA</t>
  </si>
  <si>
    <t>Encargos Complementares - Cabista</t>
  </si>
  <si>
    <t xml:space="preserve"> 49 </t>
  </si>
  <si>
    <t>Cabista para instalação telefônica</t>
  </si>
  <si>
    <t xml:space="preserve"> 8797 </t>
  </si>
  <si>
    <t>Rack de parede 19" x 16 u x 450mm</t>
  </si>
  <si>
    <t xml:space="preserve"> I8365 </t>
  </si>
  <si>
    <t xml:space="preserve"> 00003379 </t>
  </si>
  <si>
    <t>!EM PROCESSO DE DESATIVACAO! HASTE DE ATERRAMENTO EM ACO COM 3,00 M DE COMPRIMENTO E DN = 5/8", REVESTIDA COM BAIXA CAMADA DE COBRE, SEM CONECTOR</t>
  </si>
  <si>
    <t xml:space="preserve"> 00000982 </t>
  </si>
  <si>
    <t>CABO DE COBRE, FLEXIVEL, CLASSE 4 OU 5, ISOLACAO EM PVC/A, ANTICHAMA BWF-B, 1 CONDUTOR, 450/750 V, SECAO NOMINAL 6 MM2</t>
  </si>
  <si>
    <t xml:space="preserve"> 101618 </t>
  </si>
  <si>
    <t>PREPARO DE FUNDO DE VALA COM LARGURA MENOR QUE 1,5 M, COM CAMADA DE AREIA, LANÇAMENTO MANUAL. AF_08/2020</t>
  </si>
  <si>
    <t xml:space="preserve"> 00034643 </t>
  </si>
  <si>
    <t>CAIXA DE INSPECAO PARA ATERRAMENTO E PARA RAIOS, EM POLIPROPILENO,  DIAMETRO = 300 MM X ALTURA = 400 MM</t>
  </si>
  <si>
    <t xml:space="preserve"> 13285 </t>
  </si>
  <si>
    <t>Lâmpada led 50w de potência, luz branca bivolt, marca LLum  ou similar</t>
  </si>
  <si>
    <t xml:space="preserve"> 13395 </t>
  </si>
  <si>
    <t>Luminária aberta prismática de acrílico incolor 22'' E40/E27 com gancho para perfilado</t>
  </si>
  <si>
    <t xml:space="preserve"> P.13.000.067508 </t>
  </si>
  <si>
    <t>Plugue prolongador 2P+T 10 A 250 V, NBR 14136, ref. 615804 / 615814 / 615824 da Pial ou equivalente</t>
  </si>
  <si>
    <t xml:space="preserve"> 4887 </t>
  </si>
  <si>
    <t>Plugue para tomada, tipo macho, 2P+T 10A Plugue para tomada, tipo macho,  2P+T 10A</t>
  </si>
  <si>
    <t xml:space="preserve"> 00002559 </t>
  </si>
  <si>
    <t>CONDULETE DE ALUMINIO TIPO C, PARA ELETRODUTO ROSCAVEL DE 3/4", COM TAMPA CEGA</t>
  </si>
  <si>
    <t xml:space="preserve"> I8438 </t>
  </si>
  <si>
    <t>CABO CORDPLAST (CABO PP) 3 x 2,50 mm²</t>
  </si>
  <si>
    <t xml:space="preserve"> 00013395 </t>
  </si>
  <si>
    <t>QUADRO DE DISTRIBUICAO COM BARRAMENTO TRIFASICO, DE EMBUTIR, EM CHAPA DE ACO GALVANIZADO, PARA 18 DISJUNTORES DIN, 100 A, INCLUINDO BARRAMENTO</t>
  </si>
  <si>
    <t xml:space="preserve"> P.13.000.045570 </t>
  </si>
  <si>
    <t>Tomada 2P+T - 16 A de sobrepor, 380 / 440 V, ref. SN-3009 IP 44 da Steck + plugue ref. SN-3079 IP 44 da Steck</t>
  </si>
  <si>
    <t xml:space="preserve"> 10259 </t>
  </si>
  <si>
    <t>Parafuso cabeça sextavada 1/4" x 1"</t>
  </si>
  <si>
    <t xml:space="preserve"> 7880 </t>
  </si>
  <si>
    <t>Alicate de compressão para terminais de compressão de cabos com seção até 120mm2</t>
  </si>
  <si>
    <t xml:space="preserve"> 100291 </t>
  </si>
  <si>
    <t>CURSO DE CAPACITAÇÃO PARA AJUDANTE DE PINTOR (ENCARGOS COMPLEMENTARES) - HORISTA</t>
  </si>
  <si>
    <t xml:space="preserve"> 00034466 </t>
  </si>
  <si>
    <t>AJUDANTE DE PINTOR</t>
  </si>
  <si>
    <t>GUARNICAO / ALIZAR / VISTA LISA EM MADEIRA MACICA, PARA PORTA  , E = *1* CM, L = *5* CM, CEDRINHO / ANGELIM COMERCIAL / TAURI/ CURUPIXA / PEROBA / CUMARU OU EQUIVALENTE DA REGIAO</t>
  </si>
  <si>
    <t>CONCRETO FCK = 25MPA, TRAÇO 1:2,3:2,7 (EM MASSA SECA DE CIMENTO/ AREIA MÉDIA/ BRITA 1) - PREPARO MECÂNICO COM BETONEIRA 600 L. AF_05/2021</t>
  </si>
  <si>
    <t xml:space="preserve"> 00044497 </t>
  </si>
  <si>
    <t>MONTADOR DE ESTRUTURAS METALICAS HORISTA</t>
  </si>
  <si>
    <t xml:space="preserve"> 11240 </t>
  </si>
  <si>
    <t>Alicate com isolamento</t>
  </si>
  <si>
    <t xml:space="preserve"> 11241 </t>
  </si>
  <si>
    <t>Alicate volt-amperimetro</t>
  </si>
  <si>
    <t xml:space="preserve"> 11242 </t>
  </si>
  <si>
    <t>Chave inglesa 12"</t>
  </si>
  <si>
    <t xml:space="preserve"> 91954 </t>
  </si>
  <si>
    <t>INTERRUPTOR PARALELO (1 MÓDULO), 10A/250V, SEM SUPORTE E SEM PLACA - FORNECIMENTO E INSTALAÇÃO. AF_12/2015</t>
  </si>
  <si>
    <t xml:space="preserve"> 00038113 </t>
  </si>
  <si>
    <t>INTERRUPTOR PARALELO 10A, 250V (APENAS MODULO)</t>
  </si>
  <si>
    <t>SARRAFO *2,5 X 7,5* CM EM PINUS, MISTA OU EQUIVALENTE DA REGIAO - BRUTA</t>
  </si>
  <si>
    <t xml:space="preserve"> 91991 </t>
  </si>
  <si>
    <t>TOMADA ALTA DE EMBUTIR (1 MÓDULO), 2P+T 20 A, SEM SUPORTE E SEM PLACA - FORNECIMENTO E INSTALAÇÃO. AF_12/2015</t>
  </si>
  <si>
    <t xml:space="preserve"> 00038102 </t>
  </si>
  <si>
    <t>TOMADA 2P+T 20A, 250V  (APENAS MODULO)</t>
  </si>
  <si>
    <t xml:space="preserve"> 92006 </t>
  </si>
  <si>
    <t>TOMADA BAIXA DE EMBUTIR (2 MÓDULOS), 2P+T 10 A, SEM SUPORTE E SEM PLACA - FORNECIMENTO E INSTALAÇÃO. AF_12/2015</t>
  </si>
  <si>
    <t xml:space="preserve"> 92007 </t>
  </si>
  <si>
    <t>TOMADA BAIXA DE EMBUTIR (2 MÓDULOS), 2P+T 20 A, SEM SUPORTE E SEM PLACA - FORNECIMENTO E INSTALAÇÃO. AF_12/2015</t>
  </si>
  <si>
    <t xml:space="preserve"> 92003 </t>
  </si>
  <si>
    <t>TOMADA MÉDIA DE EMBUTIR (2 MÓDULOS), 2P+T 20 A, SEM SUPORTE E SEM PLACA - FORNECIMENTO E INSTALAÇÃO. AF_12/2015</t>
  </si>
  <si>
    <t>CARGA MANUAL DE ENTULHO EM CAMINHÃO BASCULANTE</t>
  </si>
  <si>
    <t>TRANSPORTE COM CAMINHÃO BASCULANTE DE 18 M³, EM VIA URBANA PAVIMENTADA, DMT ATÉ 30 KM (UNIDADE: M3XKM). AF_07/2020</t>
  </si>
  <si>
    <t>dem alvenaria</t>
  </si>
  <si>
    <t>dem ladrilio</t>
  </si>
  <si>
    <t>dem piso</t>
  </si>
  <si>
    <t>dem piso borracha</t>
  </si>
  <si>
    <t>Empolamento</t>
  </si>
  <si>
    <t>Espessura</t>
  </si>
  <si>
    <t>retirada esqua metal</t>
  </si>
  <si>
    <t>retirada grade</t>
  </si>
  <si>
    <t>retirada portas</t>
  </si>
  <si>
    <t>remoção forro</t>
  </si>
  <si>
    <t>DEM LOUÇA</t>
  </si>
  <si>
    <t>retirada coberta</t>
  </si>
  <si>
    <t>retirada caixa ar condicionado</t>
  </si>
  <si>
    <t>demais</t>
  </si>
  <si>
    <t>M³XKM</t>
  </si>
  <si>
    <t>VOLUME                            m³</t>
  </si>
  <si>
    <t>DISTANCIA KM</t>
  </si>
  <si>
    <t>Desonerado:  0,00%</t>
  </si>
  <si>
    <t xml:space="preserve"> 3.1.13 </t>
  </si>
  <si>
    <t xml:space="preserve"> SRCE_109 </t>
  </si>
  <si>
    <t xml:space="preserve"> 3.1.14 </t>
  </si>
  <si>
    <t xml:space="preserve"> 95877 </t>
  </si>
  <si>
    <t>M3XKM</t>
  </si>
  <si>
    <t>Telhamento com telha de alumínio, ondulada, dupla, termoacustica, esp= 0,5 mm, com enchimento em poliuretano/lã de vidro, esp =  30 mm, inclusive elementos de fixação, pré-pintadas em uma face externa (fornecimento e montagem)</t>
  </si>
  <si>
    <t xml:space="preserve"> 3.10 </t>
  </si>
  <si>
    <t>AR CONDICIONADO</t>
  </si>
  <si>
    <t xml:space="preserve"> 3.10.1 </t>
  </si>
  <si>
    <t xml:space="preserve"> 103247 </t>
  </si>
  <si>
    <t>AR CONDICIONADO SPLIT INVERTER, HI-WALL (PAREDE), 12000 BTU/H, CICLO FRIO - FORNECIMENTO E INSTALAÇÃO. AF_11/2021_P</t>
  </si>
  <si>
    <t xml:space="preserve"> 3.10.2 </t>
  </si>
  <si>
    <t xml:space="preserve"> 103250 </t>
  </si>
  <si>
    <t>AR CONDICIONADO SPLIT INVERTER, HI-WALL (PAREDE), 18000 BTU/H, CICLO FRIO - FORNECIMENTO E INSTALAÇÃO. AF_11/2021_P</t>
  </si>
  <si>
    <t xml:space="preserve"> 3.10.3 </t>
  </si>
  <si>
    <t xml:space="preserve"> 103253 </t>
  </si>
  <si>
    <t>AR CONDICIONADO SPLIT INVERTER, HI-WALL (PAREDE), 24000 BTU/H, CICLO FRIO - FORNECIMENTO E INSTALAÇÃO. AF_11/2021_P</t>
  </si>
  <si>
    <t xml:space="preserve"> 3.10.4 </t>
  </si>
  <si>
    <t xml:space="preserve"> 103261 </t>
  </si>
  <si>
    <t>AR CONDICIONADO SPLIT INVERTER, PISO TETO, 36000 BTU/H, CICLO FRIO - FORNECIMENTO E INSTALAÇÃO. AF_11/2021_P</t>
  </si>
  <si>
    <t xml:space="preserve"> 103.787,44</t>
  </si>
  <si>
    <t xml:space="preserve"> 676.425,46</t>
  </si>
  <si>
    <t xml:space="preserve"> 780.212,90</t>
  </si>
  <si>
    <t xml:space="preserve"> 339,39</t>
  </si>
  <si>
    <t xml:space="preserve"> 178.179,75</t>
  </si>
  <si>
    <t xml:space="preserve"> 22,84</t>
  </si>
  <si>
    <t xml:space="preserve"> 183,40</t>
  </si>
  <si>
    <t xml:space="preserve"> 95.199,27</t>
  </si>
  <si>
    <t xml:space="preserve"> 12,20</t>
  </si>
  <si>
    <t xml:space="preserve"> 35,04</t>
  </si>
  <si>
    <t xml:space="preserve"> 1.454,20</t>
  </si>
  <si>
    <t xml:space="preserve"> 33.446,60</t>
  </si>
  <si>
    <t xml:space="preserve"> 4,29</t>
  </si>
  <si>
    <t xml:space="preserve"> 39,33</t>
  </si>
  <si>
    <t xml:space="preserve"> 32.130,15</t>
  </si>
  <si>
    <t xml:space="preserve"> 4,12</t>
  </si>
  <si>
    <t xml:space="preserve"> 43,44</t>
  </si>
  <si>
    <t xml:space="preserve"> 5.327,52</t>
  </si>
  <si>
    <t xml:space="preserve"> 31.965,12</t>
  </si>
  <si>
    <t xml:space="preserve"> 4,10</t>
  </si>
  <si>
    <t xml:space="preserve"> 47,54</t>
  </si>
  <si>
    <t xml:space="preserve"> 31.583,44</t>
  </si>
  <si>
    <t xml:space="preserve"> 4,05</t>
  </si>
  <si>
    <t xml:space="preserve"> 51,59</t>
  </si>
  <si>
    <t xml:space="preserve"> 54,09</t>
  </si>
  <si>
    <t xml:space="preserve"> 35,01</t>
  </si>
  <si>
    <t xml:space="preserve"> 17.505,00</t>
  </si>
  <si>
    <t xml:space="preserve"> 2,24</t>
  </si>
  <si>
    <t xml:space="preserve"> 56,33</t>
  </si>
  <si>
    <t xml:space="preserve"> 5.603,17</t>
  </si>
  <si>
    <t xml:space="preserve"> 16.809,51</t>
  </si>
  <si>
    <t xml:space="preserve"> 2,15</t>
  </si>
  <si>
    <t xml:space="preserve"> 58,48</t>
  </si>
  <si>
    <t xml:space="preserve"> 15.504,70</t>
  </si>
  <si>
    <t xml:space="preserve"> 1,99</t>
  </si>
  <si>
    <t xml:space="preserve"> 60,47</t>
  </si>
  <si>
    <t xml:space="preserve"> 11,12</t>
  </si>
  <si>
    <t xml:space="preserve"> 15.171,01</t>
  </si>
  <si>
    <t xml:space="preserve"> 1,94</t>
  </si>
  <si>
    <t xml:space="preserve"> 62,42</t>
  </si>
  <si>
    <t xml:space="preserve"> 108,52</t>
  </si>
  <si>
    <t xml:space="preserve"> 13.565,00</t>
  </si>
  <si>
    <t xml:space="preserve"> 1,74</t>
  </si>
  <si>
    <t xml:space="preserve"> 64,15</t>
  </si>
  <si>
    <t xml:space="preserve"> 13.117,06</t>
  </si>
  <si>
    <t xml:space="preserve"> 1,68</t>
  </si>
  <si>
    <t xml:space="preserve"> 65,84</t>
  </si>
  <si>
    <t xml:space="preserve"> 7,74</t>
  </si>
  <si>
    <t xml:space="preserve"> 12.074,40</t>
  </si>
  <si>
    <t xml:space="preserve"> 1,55</t>
  </si>
  <si>
    <t xml:space="preserve"> 67,38</t>
  </si>
  <si>
    <t xml:space="preserve"> 2.829,03</t>
  </si>
  <si>
    <t xml:space="preserve"> 11.316,12</t>
  </si>
  <si>
    <t xml:space="preserve"> 1,45</t>
  </si>
  <si>
    <t xml:space="preserve"> 68,83</t>
  </si>
  <si>
    <t xml:space="preserve"> 805,06</t>
  </si>
  <si>
    <t xml:space="preserve"> 10.795,85</t>
  </si>
  <si>
    <t xml:space="preserve"> 1,38</t>
  </si>
  <si>
    <t xml:space="preserve"> 70,22</t>
  </si>
  <si>
    <t xml:space="preserve"> 103,94</t>
  </si>
  <si>
    <t xml:space="preserve"> 10.601,88</t>
  </si>
  <si>
    <t xml:space="preserve"> 1,36</t>
  </si>
  <si>
    <t xml:space="preserve"> 71,58</t>
  </si>
  <si>
    <t xml:space="preserve"> 1,33</t>
  </si>
  <si>
    <t xml:space="preserve"> 72,91</t>
  </si>
  <si>
    <t xml:space="preserve"> 4.615,35</t>
  </si>
  <si>
    <t xml:space="preserve"> 9.230,70</t>
  </si>
  <si>
    <t xml:space="preserve"> 1,18</t>
  </si>
  <si>
    <t xml:space="preserve"> 74,09</t>
  </si>
  <si>
    <t xml:space="preserve"> 23,88</t>
  </si>
  <si>
    <t xml:space="preserve"> 9.074,40</t>
  </si>
  <si>
    <t xml:space="preserve"> 1,16</t>
  </si>
  <si>
    <t xml:space="preserve"> 75,26</t>
  </si>
  <si>
    <t xml:space="preserve"> 1.251,59</t>
  </si>
  <si>
    <t xml:space="preserve"> 8.761,13</t>
  </si>
  <si>
    <t xml:space="preserve"> 1,12</t>
  </si>
  <si>
    <t xml:space="preserve"> 76,38</t>
  </si>
  <si>
    <t xml:space="preserve"> 8.406,15</t>
  </si>
  <si>
    <t xml:space="preserve"> 1,08</t>
  </si>
  <si>
    <t xml:space="preserve"> 77,46</t>
  </si>
  <si>
    <t xml:space="preserve"> 245,90</t>
  </si>
  <si>
    <t xml:space="preserve"> 8.294,20</t>
  </si>
  <si>
    <t xml:space="preserve"> 1,06</t>
  </si>
  <si>
    <t xml:space="preserve"> 78,52</t>
  </si>
  <si>
    <t xml:space="preserve"> 14,29</t>
  </si>
  <si>
    <t xml:space="preserve"> 7.456,52</t>
  </si>
  <si>
    <t xml:space="preserve"> 0,96</t>
  </si>
  <si>
    <t xml:space="preserve"> 79,48</t>
  </si>
  <si>
    <t xml:space="preserve"> 67,16</t>
  </si>
  <si>
    <t xml:space="preserve"> 6.850,32</t>
  </si>
  <si>
    <t xml:space="preserve"> 0,88</t>
  </si>
  <si>
    <t xml:space="preserve"> 80,35</t>
  </si>
  <si>
    <t xml:space="preserve"> 6.670,10</t>
  </si>
  <si>
    <t xml:space="preserve"> 0,85</t>
  </si>
  <si>
    <t xml:space="preserve"> 81,21</t>
  </si>
  <si>
    <t xml:space="preserve"> 31,54</t>
  </si>
  <si>
    <t xml:space="preserve"> 6.579,24</t>
  </si>
  <si>
    <t xml:space="preserve"> 0,84</t>
  </si>
  <si>
    <t xml:space="preserve"> 82,05</t>
  </si>
  <si>
    <t>TRAN - TRANSPORTES, CARGAS E DESCARGAS</t>
  </si>
  <si>
    <t xml:space="preserve"> 2.892,3</t>
  </si>
  <si>
    <t xml:space="preserve"> 1,98</t>
  </si>
  <si>
    <t xml:space="preserve"> 5.726,75</t>
  </si>
  <si>
    <t xml:space="preserve"> 0,73</t>
  </si>
  <si>
    <t xml:space="preserve"> 82,79</t>
  </si>
  <si>
    <t xml:space="preserve"> 26,07</t>
  </si>
  <si>
    <t xml:space="preserve"> 5.438,20</t>
  </si>
  <si>
    <t xml:space="preserve"> 0,70</t>
  </si>
  <si>
    <t xml:space="preserve"> 83,48</t>
  </si>
  <si>
    <t xml:space="preserve"> 84,89</t>
  </si>
  <si>
    <t xml:space="preserve"> 5.093,40</t>
  </si>
  <si>
    <t xml:space="preserve"> 0,65</t>
  </si>
  <si>
    <t xml:space="preserve"> 84,14</t>
  </si>
  <si>
    <t xml:space="preserve"> 9,23</t>
  </si>
  <si>
    <t xml:space="preserve"> 5.076,50</t>
  </si>
  <si>
    <t xml:space="preserve"> 84,79</t>
  </si>
  <si>
    <t xml:space="preserve"> 9,82</t>
  </si>
  <si>
    <t xml:space="preserve"> 5.027,84</t>
  </si>
  <si>
    <t xml:space="preserve"> 0,64</t>
  </si>
  <si>
    <t xml:space="preserve"> 85,43</t>
  </si>
  <si>
    <t xml:space="preserve"> 24,02</t>
  </si>
  <si>
    <t xml:space="preserve"> 5.010,57</t>
  </si>
  <si>
    <t xml:space="preserve"> 86,07</t>
  </si>
  <si>
    <t xml:space="preserve"> 322,11</t>
  </si>
  <si>
    <t xml:space="preserve"> 4.831,65</t>
  </si>
  <si>
    <t xml:space="preserve"> 0,62</t>
  </si>
  <si>
    <t xml:space="preserve"> 86,69</t>
  </si>
  <si>
    <t xml:space="preserve"> 4.109,36</t>
  </si>
  <si>
    <t xml:space="preserve"> 0,53</t>
  </si>
  <si>
    <t xml:space="preserve"> 87,22</t>
  </si>
  <si>
    <t xml:space="preserve"> 322,05</t>
  </si>
  <si>
    <t xml:space="preserve"> 3.864,60</t>
  </si>
  <si>
    <t xml:space="preserve"> 87,71</t>
  </si>
  <si>
    <t xml:space="preserve"> 642,65</t>
  </si>
  <si>
    <t xml:space="preserve"> 3.855,90</t>
  </si>
  <si>
    <t xml:space="preserve"> 88,21</t>
  </si>
  <si>
    <t xml:space="preserve"> 562,46</t>
  </si>
  <si>
    <t xml:space="preserve"> 3.582,87</t>
  </si>
  <si>
    <t xml:space="preserve"> 0,46</t>
  </si>
  <si>
    <t xml:space="preserve"> 88,67</t>
  </si>
  <si>
    <t xml:space="preserve"> 2,57</t>
  </si>
  <si>
    <t xml:space="preserve"> 3.506,25</t>
  </si>
  <si>
    <t xml:space="preserve"> 89,12</t>
  </si>
  <si>
    <t xml:space="preserve"> 3.319,54</t>
  </si>
  <si>
    <t xml:space="preserve"> 89,54</t>
  </si>
  <si>
    <t xml:space="preserve"> 141,75</t>
  </si>
  <si>
    <t xml:space="preserve"> 3.260,25</t>
  </si>
  <si>
    <t xml:space="preserve"> 89,96</t>
  </si>
  <si>
    <t xml:space="preserve"> 2.978,06</t>
  </si>
  <si>
    <t xml:space="preserve"> 90,34</t>
  </si>
  <si>
    <t xml:space="preserve"> 143,27</t>
  </si>
  <si>
    <t xml:space="preserve"> 2.865,40</t>
  </si>
  <si>
    <t xml:space="preserve"> 90,71</t>
  </si>
  <si>
    <t xml:space="preserve"> 4,69</t>
  </si>
  <si>
    <t xml:space="preserve"> 2.814,00</t>
  </si>
  <si>
    <t xml:space="preserve"> 91,07</t>
  </si>
  <si>
    <t xml:space="preserve"> 1.092,50</t>
  </si>
  <si>
    <t xml:space="preserve"> 2.753,10</t>
  </si>
  <si>
    <t xml:space="preserve"> 0,35</t>
  </si>
  <si>
    <t xml:space="preserve"> 91,42</t>
  </si>
  <si>
    <t xml:space="preserve"> 442,76</t>
  </si>
  <si>
    <t xml:space="preserve"> 2.656,56</t>
  </si>
  <si>
    <t xml:space="preserve"> 91,76</t>
  </si>
  <si>
    <t xml:space="preserve"> 417,11</t>
  </si>
  <si>
    <t xml:space="preserve"> 2.502,66</t>
  </si>
  <si>
    <t xml:space="preserve"> 92,08</t>
  </si>
  <si>
    <t xml:space="preserve"> 92,40</t>
  </si>
  <si>
    <t xml:space="preserve"> 27,29</t>
  </si>
  <si>
    <t xml:space="preserve"> 2.461,55</t>
  </si>
  <si>
    <t xml:space="preserve"> 92,72</t>
  </si>
  <si>
    <t xml:space="preserve"> 38,99</t>
  </si>
  <si>
    <t xml:space="preserve"> 2.339,40</t>
  </si>
  <si>
    <t xml:space="preserve"> 93,02</t>
  </si>
  <si>
    <t xml:space="preserve"> 2.261,50</t>
  </si>
  <si>
    <t xml:space="preserve"> 93,31</t>
  </si>
  <si>
    <t xml:space="preserve"> 204,89</t>
  </si>
  <si>
    <t xml:space="preserve"> 2.126,75</t>
  </si>
  <si>
    <t xml:space="preserve"> 93,58</t>
  </si>
  <si>
    <t xml:space="preserve"> 334,12</t>
  </si>
  <si>
    <t xml:space="preserve"> 2.004,72</t>
  </si>
  <si>
    <t xml:space="preserve"> 0,26</t>
  </si>
  <si>
    <t xml:space="preserve"> 93,84</t>
  </si>
  <si>
    <t xml:space="preserve"> 95,52</t>
  </si>
  <si>
    <t xml:space="preserve"> 1.910,40</t>
  </si>
  <si>
    <t xml:space="preserve"> 0,24</t>
  </si>
  <si>
    <t xml:space="preserve"> 94,08</t>
  </si>
  <si>
    <t xml:space="preserve"> 144,59</t>
  </si>
  <si>
    <t xml:space="preserve"> 1.735,08</t>
  </si>
  <si>
    <t xml:space="preserve"> 94,30</t>
  </si>
  <si>
    <t xml:space="preserve"> 68,39</t>
  </si>
  <si>
    <t xml:space="preserve"> 1.709,75</t>
  </si>
  <si>
    <t xml:space="preserve"> 94,52</t>
  </si>
  <si>
    <t xml:space="preserve"> 549,13</t>
  </si>
  <si>
    <t xml:space="preserve"> 1.647,39</t>
  </si>
  <si>
    <t xml:space="preserve"> 94,73</t>
  </si>
  <si>
    <t xml:space="preserve"> 788,19</t>
  </si>
  <si>
    <t xml:space="preserve"> 1.576,38</t>
  </si>
  <si>
    <t xml:space="preserve"> 94,94</t>
  </si>
  <si>
    <t xml:space="preserve"> 258,35</t>
  </si>
  <si>
    <t xml:space="preserve"> 1.550,10</t>
  </si>
  <si>
    <t xml:space="preserve"> 95,13</t>
  </si>
  <si>
    <t xml:space="preserve"> 1.549,09</t>
  </si>
  <si>
    <t xml:space="preserve"> 95,33</t>
  </si>
  <si>
    <t xml:space="preserve"> 358,15</t>
  </si>
  <si>
    <t xml:space="preserve"> 1.432,60</t>
  </si>
  <si>
    <t>CARGA,TRANSPORTE E DESCARGA DE MATERIAL</t>
  </si>
  <si>
    <t xml:space="preserve"> 96,41</t>
  </si>
  <si>
    <t xml:space="preserve"> 14,79</t>
  </si>
  <si>
    <t xml:space="preserve"> 1.425,90</t>
  </si>
  <si>
    <t xml:space="preserve"> 95,70</t>
  </si>
  <si>
    <t xml:space="preserve"> 14,63</t>
  </si>
  <si>
    <t xml:space="preserve"> 1.316,70</t>
  </si>
  <si>
    <t xml:space="preserve"> 0,17</t>
  </si>
  <si>
    <t xml:space="preserve"> 95,87</t>
  </si>
  <si>
    <t xml:space="preserve"> 96,03</t>
  </si>
  <si>
    <t xml:space="preserve"> 32,86</t>
  </si>
  <si>
    <t xml:space="preserve"> 1.150,10</t>
  </si>
  <si>
    <t xml:space="preserve"> 96,18</t>
  </si>
  <si>
    <t xml:space="preserve"> 1.136,16</t>
  </si>
  <si>
    <t xml:space="preserve"> 96,32</t>
  </si>
  <si>
    <t xml:space="preserve"> 110,76</t>
  </si>
  <si>
    <t xml:space="preserve"> 1.083,23</t>
  </si>
  <si>
    <t xml:space="preserve"> 96,46</t>
  </si>
  <si>
    <t xml:space="preserve"> 10,65</t>
  </si>
  <si>
    <t xml:space="preserve"> 1.065,00</t>
  </si>
  <si>
    <t xml:space="preserve"> 96,60</t>
  </si>
  <si>
    <t xml:space="preserve"> 45,34</t>
  </si>
  <si>
    <t xml:space="preserve"> 1.054,60</t>
  </si>
  <si>
    <t xml:space="preserve"> 96,73</t>
  </si>
  <si>
    <t xml:space="preserve"> 96,86</t>
  </si>
  <si>
    <t xml:space="preserve"> 1.007,96</t>
  </si>
  <si>
    <t xml:space="preserve"> 96,99</t>
  </si>
  <si>
    <t xml:space="preserve"> 426,53</t>
  </si>
  <si>
    <t xml:space="preserve"> 853,06</t>
  </si>
  <si>
    <t xml:space="preserve"> 97,10</t>
  </si>
  <si>
    <t xml:space="preserve"> 170,57</t>
  </si>
  <si>
    <t xml:space="preserve"> 852,85</t>
  </si>
  <si>
    <t xml:space="preserve"> 97,21</t>
  </si>
  <si>
    <t xml:space="preserve"> 847,17</t>
  </si>
  <si>
    <t xml:space="preserve"> 97,32</t>
  </si>
  <si>
    <t xml:space="preserve"> 14,03</t>
  </si>
  <si>
    <t xml:space="preserve"> 841,80</t>
  </si>
  <si>
    <t xml:space="preserve"> 97,43</t>
  </si>
  <si>
    <t xml:space="preserve"> 17,48</t>
  </si>
  <si>
    <t xml:space="preserve"> 839,04</t>
  </si>
  <si>
    <t xml:space="preserve"> 97,54</t>
  </si>
  <si>
    <t xml:space="preserve"> 0,63</t>
  </si>
  <si>
    <t xml:space="preserve"> 793,80</t>
  </si>
  <si>
    <t xml:space="preserve"> 97,64</t>
  </si>
  <si>
    <t xml:space="preserve"> 18,73</t>
  </si>
  <si>
    <t xml:space="preserve"> 767,93</t>
  </si>
  <si>
    <t xml:space="preserve"> 97,74</t>
  </si>
  <si>
    <t xml:space="preserve"> 750,97</t>
  </si>
  <si>
    <t xml:space="preserve"> 97,83</t>
  </si>
  <si>
    <t xml:space="preserve"> 740,54</t>
  </si>
  <si>
    <t xml:space="preserve"> 97,93</t>
  </si>
  <si>
    <t xml:space="preserve"> 701,79</t>
  </si>
  <si>
    <t xml:space="preserve"> 98,02</t>
  </si>
  <si>
    <t xml:space="preserve"> 97,44</t>
  </si>
  <si>
    <t xml:space="preserve"> 682,08</t>
  </si>
  <si>
    <t xml:space="preserve"> 98,10</t>
  </si>
  <si>
    <t xml:space="preserve"> 42,03</t>
  </si>
  <si>
    <t xml:space="preserve"> 672,48</t>
  </si>
  <si>
    <t xml:space="preserve"> 98,19</t>
  </si>
  <si>
    <t xml:space="preserve"> 667,94</t>
  </si>
  <si>
    <t xml:space="preserve"> 98,28</t>
  </si>
  <si>
    <t xml:space="preserve"> 843,67</t>
  </si>
  <si>
    <t xml:space="preserve"> 632,75</t>
  </si>
  <si>
    <t xml:space="preserve"> 98,36</t>
  </si>
  <si>
    <t xml:space="preserve"> 8,84</t>
  </si>
  <si>
    <t xml:space="preserve"> 618,80</t>
  </si>
  <si>
    <t xml:space="preserve"> 98,44</t>
  </si>
  <si>
    <t xml:space="preserve"> 152,87</t>
  </si>
  <si>
    <t xml:space="preserve"> 611,48</t>
  </si>
  <si>
    <t xml:space="preserve"> 98,51</t>
  </si>
  <si>
    <t xml:space="preserve"> 599,76</t>
  </si>
  <si>
    <t xml:space="preserve"> 98,59</t>
  </si>
  <si>
    <t xml:space="preserve"> 294,01</t>
  </si>
  <si>
    <t xml:space="preserve"> 588,02</t>
  </si>
  <si>
    <t xml:space="preserve"> 98,67</t>
  </si>
  <si>
    <t xml:space="preserve"> 257,09</t>
  </si>
  <si>
    <t xml:space="preserve"> 514,18</t>
  </si>
  <si>
    <t xml:space="preserve"> 98,73</t>
  </si>
  <si>
    <t xml:space="preserve"> 79,97</t>
  </si>
  <si>
    <t xml:space="preserve"> 479,82</t>
  </si>
  <si>
    <t xml:space="preserve"> 98,79</t>
  </si>
  <si>
    <t xml:space="preserve"> 466,73</t>
  </si>
  <si>
    <t xml:space="preserve"> 98,85</t>
  </si>
  <si>
    <t xml:space="preserve"> 51,97</t>
  </si>
  <si>
    <t xml:space="preserve"> 420,95</t>
  </si>
  <si>
    <t xml:space="preserve"> 98,91</t>
  </si>
  <si>
    <t xml:space="preserve"> 419,19</t>
  </si>
  <si>
    <t xml:space="preserve"> 98,96</t>
  </si>
  <si>
    <t xml:space="preserve"> 10,46</t>
  </si>
  <si>
    <t xml:space="preserve"> 418,40</t>
  </si>
  <si>
    <t xml:space="preserve"> 99,02</t>
  </si>
  <si>
    <t xml:space="preserve"> 10,03</t>
  </si>
  <si>
    <t xml:space="preserve"> 401,20</t>
  </si>
  <si>
    <t xml:space="preserve"> 99,07</t>
  </si>
  <si>
    <t xml:space="preserve"> 100,24</t>
  </si>
  <si>
    <t xml:space="preserve"> 400,96</t>
  </si>
  <si>
    <t xml:space="preserve"> 99,17</t>
  </si>
  <si>
    <t xml:space="preserve"> 60,40</t>
  </si>
  <si>
    <t xml:space="preserve"> 362,40</t>
  </si>
  <si>
    <t xml:space="preserve"> 99,21</t>
  </si>
  <si>
    <t xml:space="preserve"> 3,96</t>
  </si>
  <si>
    <t xml:space="preserve"> 357,19</t>
  </si>
  <si>
    <t xml:space="preserve"> 99,26</t>
  </si>
  <si>
    <t xml:space="preserve"> 6,90</t>
  </si>
  <si>
    <t xml:space="preserve"> 345,00</t>
  </si>
  <si>
    <t xml:space="preserve"> 99,30</t>
  </si>
  <si>
    <t xml:space="preserve"> 8,45</t>
  </si>
  <si>
    <t xml:space="preserve"> 338,00</t>
  </si>
  <si>
    <t xml:space="preserve"> 326,24</t>
  </si>
  <si>
    <t xml:space="preserve"> 14,42</t>
  </si>
  <si>
    <t xml:space="preserve"> 288,40</t>
  </si>
  <si>
    <t xml:space="preserve"> 99,42</t>
  </si>
  <si>
    <t xml:space="preserve"> 15,73</t>
  </si>
  <si>
    <t xml:space="preserve"> 283,14</t>
  </si>
  <si>
    <t xml:space="preserve"> 99,46</t>
  </si>
  <si>
    <t xml:space="preserve"> 262,49</t>
  </si>
  <si>
    <t xml:space="preserve"> 99,49</t>
  </si>
  <si>
    <t xml:space="preserve"> 32,54</t>
  </si>
  <si>
    <t xml:space="preserve"> 260,32</t>
  </si>
  <si>
    <t xml:space="preserve"> 99,53</t>
  </si>
  <si>
    <t xml:space="preserve"> 28,59</t>
  </si>
  <si>
    <t xml:space="preserve"> 257,31</t>
  </si>
  <si>
    <t xml:space="preserve"> 99,56</t>
  </si>
  <si>
    <t xml:space="preserve"> 10,22</t>
  </si>
  <si>
    <t xml:space="preserve"> 255,50</t>
  </si>
  <si>
    <t xml:space="preserve"> 99,59</t>
  </si>
  <si>
    <t xml:space="preserve"> 248,40</t>
  </si>
  <si>
    <t xml:space="preserve"> 99,63</t>
  </si>
  <si>
    <t xml:space="preserve"> 26,28</t>
  </si>
  <si>
    <t xml:space="preserve"> 236,52</t>
  </si>
  <si>
    <t xml:space="preserve"> 99,66</t>
  </si>
  <si>
    <t xml:space="preserve"> 135,0</t>
  </si>
  <si>
    <t xml:space="preserve"> 1,56</t>
  </si>
  <si>
    <t xml:space="preserve"> 210,60</t>
  </si>
  <si>
    <t xml:space="preserve"> 99,68</t>
  </si>
  <si>
    <t xml:space="preserve"> 10,26</t>
  </si>
  <si>
    <t xml:space="preserve"> 205,20</t>
  </si>
  <si>
    <t xml:space="preserve"> 99,71</t>
  </si>
  <si>
    <t xml:space="preserve"> 7,00</t>
  </si>
  <si>
    <t xml:space="preserve"> 197,19</t>
  </si>
  <si>
    <t xml:space="preserve"> 99,73</t>
  </si>
  <si>
    <t xml:space="preserve"> 93,21</t>
  </si>
  <si>
    <t xml:space="preserve"> 186,42</t>
  </si>
  <si>
    <t xml:space="preserve"> 99,76</t>
  </si>
  <si>
    <t xml:space="preserve"> 91,19</t>
  </si>
  <si>
    <t xml:space="preserve"> 182,38</t>
  </si>
  <si>
    <t xml:space="preserve"> 99,78</t>
  </si>
  <si>
    <t xml:space="preserve"> 90,06</t>
  </si>
  <si>
    <t xml:space="preserve"> 180,12</t>
  </si>
  <si>
    <t xml:space="preserve"> 14,70</t>
  </si>
  <si>
    <t xml:space="preserve"> 176,40</t>
  </si>
  <si>
    <t xml:space="preserve"> 99,83</t>
  </si>
  <si>
    <t xml:space="preserve"> 4,62</t>
  </si>
  <si>
    <t xml:space="preserve"> 157,81</t>
  </si>
  <si>
    <t xml:space="preserve"> 99,85</t>
  </si>
  <si>
    <t xml:space="preserve"> 16,97</t>
  </si>
  <si>
    <t xml:space="preserve"> 152,73</t>
  </si>
  <si>
    <t xml:space="preserve"> 99,87</t>
  </si>
  <si>
    <t xml:space="preserve"> 2,39</t>
  </si>
  <si>
    <t xml:space="preserve"> 143,40</t>
  </si>
  <si>
    <t xml:space="preserve"> 6,76</t>
  </si>
  <si>
    <t xml:space="preserve"> 101,40</t>
  </si>
  <si>
    <t xml:space="preserve"> 99,90</t>
  </si>
  <si>
    <t xml:space="preserve"> 11,70</t>
  </si>
  <si>
    <t xml:space="preserve"> 93,60</t>
  </si>
  <si>
    <t xml:space="preserve"> 89,59</t>
  </si>
  <si>
    <t xml:space="preserve"> 85,09</t>
  </si>
  <si>
    <t xml:space="preserve"> 17,69</t>
  </si>
  <si>
    <t xml:space="preserve"> 70,76</t>
  </si>
  <si>
    <t xml:space="preserve"> 1,40</t>
  </si>
  <si>
    <t xml:space="preserve"> 70,00</t>
  </si>
  <si>
    <t xml:space="preserve"> 21,74</t>
  </si>
  <si>
    <t xml:space="preserve"> 65,22</t>
  </si>
  <si>
    <t xml:space="preserve"> 8,62</t>
  </si>
  <si>
    <t xml:space="preserve"> 51,72</t>
  </si>
  <si>
    <t xml:space="preserve"> 9,00</t>
  </si>
  <si>
    <t xml:space="preserve"> 41,40</t>
  </si>
  <si>
    <t xml:space="preserve"> 33,94</t>
  </si>
  <si>
    <t xml:space="preserve"> 32,00</t>
  </si>
  <si>
    <t xml:space="preserve"> 24,00</t>
  </si>
  <si>
    <t xml:space="preserve"> 16,00</t>
  </si>
  <si>
    <t xml:space="preserve"> 15,06</t>
  </si>
  <si>
    <t xml:space="preserve"> 0,60</t>
  </si>
  <si>
    <t xml:space="preserve"> 12,00</t>
  </si>
  <si>
    <t xml:space="preserve"> 89884 </t>
  </si>
  <si>
    <t>CAMINHÃO BASCULANTE 18 M3, COM CAVALO MECÂNICO DE CAPACIDADE MÁXIMA DE TRAÇÃO COMBINADO DE 45000 KG, POTÊNCIA 330 CV, INCLUSIVE SEMIREBOQUE COM CAÇAMBA METÁLICA - CHI DIURNO. AF_12/2014</t>
  </si>
  <si>
    <t xml:space="preserve"> 89883 </t>
  </si>
  <si>
    <t>CAMINHÃO BASCULANTE 18 M3, COM CAVALO MECÂNICO DE CAPACIDADE MÁXIMA DE TRAÇÃO COMBINADO DE 45000 KG, POTÊNCIA 330 CV, INCLUSIVE SEMIREBOQUE COM CAÇAMBA METÁLICA - CHP DIURNO. AF_12/2014</t>
  </si>
  <si>
    <t xml:space="preserve"> 88243 </t>
  </si>
  <si>
    <t>AJUDANTE ESPECIALIZADO COM ENCARGOS COMPLEMENTARES</t>
  </si>
  <si>
    <t xml:space="preserve"> 00042425 </t>
  </si>
  <si>
    <t>AR CONDICIONADO SPLIT INVERTER, HI-WALL (PAREDE), 12000 BTU/H, CICLO FRIO, 60HZ, CLASSIFICACAO A (SELO PROCEL), GAS HFC, CONTROLE S/FIO</t>
  </si>
  <si>
    <t>Equipamento para Aquisição Permanente</t>
  </si>
  <si>
    <t xml:space="preserve"> 00011976 </t>
  </si>
  <si>
    <t>CHUMBADOR, DIAMETRO 1/4" COM PARAFUSO 1/4" X 40 MM</t>
  </si>
  <si>
    <t xml:space="preserve"> 00013246 </t>
  </si>
  <si>
    <t>PARAFUSO DE FERRO POLIDO, SEXTAVADO, COM ROSCA INTEIRA, DIAMETRO 5/16", COMPRIMENTO 3/4", COM PORCA E ARRUELA LISA LEVE</t>
  </si>
  <si>
    <t xml:space="preserve"> 00042422 </t>
  </si>
  <si>
    <t>AR CONDICIONADO SPLIT INVERTER, HI-WALL (PAREDE), 18000 BTU/H, CICLO FRIO, 60HZ, CLASSIFICACAO A (SELO PROCEL), GAS HFC, CONTROLE S/FIO</t>
  </si>
  <si>
    <t xml:space="preserve"> 00043184 </t>
  </si>
  <si>
    <t>AR CONDICIONADO SPLIT INVERTER, HI-WALL (PAREDE), 24000 BTU/H, CICLO FRIO, 60HZ, CLASSIFICACAO A - SELO PROCEL, GAS HFC, CONTROLE S/FIO</t>
  </si>
  <si>
    <t xml:space="preserve"> 00042419 </t>
  </si>
  <si>
    <t>AR CONDICIONADO SPLIT INVERTER, PISO TETO, 36000 BTU/H, CICLO FRIO, 60HZ, CLASSIFICACAO ENERGETICA A OU B (SELO PROCEL), GAS HFC, CONTROLE S/FIO</t>
  </si>
  <si>
    <t xml:space="preserve"> 00013348 </t>
  </si>
  <si>
    <t>ARRUELA  EM ACO GALVANIZADO, DIAMETRO EXTERNO = 35MM, ESPESSURA = 3MM, DIAMETRO DO FURO= 18MM</t>
  </si>
  <si>
    <t xml:space="preserve"> 00004374 </t>
  </si>
  <si>
    <t>BUCHA DE NYLON SEM ABA S10</t>
  </si>
  <si>
    <t xml:space="preserve"> 00013294 </t>
  </si>
  <si>
    <t>PARAFUSO ZINCADO, SEXTAVADO, COM ROSCA SOBERBA, DIAMETRO 3/8", COMPRIMENTO 80 MM</t>
  </si>
  <si>
    <t xml:space="preserve"> 95313 </t>
  </si>
  <si>
    <t>CURSO DE CAPACITAÇÃO PARA AJUDANTE ESPECIALIZADO (ENCARGOS COMPLEMENTARES) - HORISTA</t>
  </si>
  <si>
    <t xml:space="preserve"> 00000242 </t>
  </si>
  <si>
    <t>AJUDANTE ESPECIALIZADO</t>
  </si>
  <si>
    <t xml:space="preserve"> 89878 </t>
  </si>
  <si>
    <t>CAMINHÃO BASCULANTE 18 M3, COM CAVALO MECÂNICO DE CAPACIDADE MÁXIMA DE TRAÇÃO COMBINADO DE 45000 KG, POTÊNCIA 330 CV, INCLUSIVE SEMIREBOQUE COM CAÇAMBA METÁLICA - DEPRECIAÇÃO. AF_12/2014</t>
  </si>
  <si>
    <t xml:space="preserve"> 89879 </t>
  </si>
  <si>
    <t>CAMINHÃO BASCULANTE 18 M3, COM CAVALO MECÂNICO DE CAPACIDADE MÁXIMA DE TRAÇÃO COMBINADO DE 45000 KG, POTÊNCIA 330 CV, INCLUSIVE SEMIREBOQUE COM CAÇAMBA METÁLICA - JUROS. AF_12/2014</t>
  </si>
  <si>
    <t xml:space="preserve"> 89880 </t>
  </si>
  <si>
    <t>CAMINHÃO BASCULANTE 18 M3, COM CAVALO MECÂNICO DE CAPACIDADE MÁXIMA DE TRAÇÃO COMBINADO DE 45000 KG, POTÊNCIA 330 CV, INCLUSIVE SEMIREBOQUE COM CAÇAMBA METÁLICA - IMPOSTOS E SEGUROS. AF_12/2014</t>
  </si>
  <si>
    <t xml:space="preserve"> 88281 </t>
  </si>
  <si>
    <t>MOTORISTA DE BASCULANTE COM ENCARGOS COMPLEMENTARES</t>
  </si>
  <si>
    <t xml:space="preserve"> 89881 </t>
  </si>
  <si>
    <t>CAMINHÃO BASCULANTE 18 M3, COM CAVALO MECÂNICO DE CAPACIDADE MÁXIMA DE TRAÇÃO COMBINADO DE 45000 KG, POTÊNCIA 330 CV, INCLUSIVE SEMIREBOQUE COM CAÇAMBA METÁLICA - MANUTENÇÃO. AF_12/2014</t>
  </si>
  <si>
    <t xml:space="preserve"> 89882 </t>
  </si>
  <si>
    <t>CAMINHÃO BASCULANTE 18 M3, COM CAVALO MECÂNICO DE CAPACIDADE MÁXIMA DE TRAÇÃO COMBINADO DE 45000 KG, POTÊNCIA 330 CV, INCLUSIVE SEMIREBOQUE COM CAÇAMBA METÁLICA - MATERIAIS NA OPERAÇÃO. AF_12/2014</t>
  </si>
  <si>
    <t xml:space="preserve"> 00037763 </t>
  </si>
  <si>
    <t>CAVALO MECANICO TRACAO 4X2, PESO BRUTO TOTAL 16000 KG, CAPACIDADE MAXIMA DE TRACAO *45000* KG, DISTANCIA ENTRE EIXOS *3,56* M, POTENCIA *330* CV (INCLUI CABINE E CHASSI, NAO INCLUI SEMIRREBOQUE)</t>
  </si>
  <si>
    <t xml:space="preserve"> 00037744 </t>
  </si>
  <si>
    <t>SEMIRREBOQUE COM TRES EIXOS EM TANDEM TIPO BASCULANTE COM CACAMBA METALICA 18 M3 (INCLUI MONTAGEM, NAO INCLUI CAVALO MECANICO)</t>
  </si>
  <si>
    <t xml:space="preserve"> 95346 </t>
  </si>
  <si>
    <t>CURSO DE CAPACITAÇÃO PARA MOTORISTA DE BASCULANTE (ENCARGOS COMPLEMENTARES) - HORISTA</t>
  </si>
  <si>
    <t xml:space="preserve"> 00020020 </t>
  </si>
  <si>
    <t>MOTORISTA DE CAMINHAO-BASCULANTE</t>
  </si>
  <si>
    <t xml:space="preserve">OBRA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</si>
</sst>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\ %"/>
    <numFmt numFmtId="165" formatCode="#,##0.0000000"/>
    <numFmt numFmtId="166" formatCode="00"/>
    <numFmt numFmtId="167" formatCode="_(* #,##0.000_);_(* \(#,##0.000\);_(* &quot;-&quot;??_);_(@_)"/>
    <numFmt numFmtId="168" formatCode="_(* #,##0.000_);_(* \(#,##0.000\);_(* &quot;-&quot;???_);_(@_)"/>
    <numFmt numFmtId="169" formatCode="0.000%"/>
    <numFmt numFmtId="170" formatCode="0.0000"/>
  </numFmts>
  <fonts count="30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22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b/>
      <sz val="14"/>
      <name val="Calibri"/>
      <family val="2"/>
      <scheme val="minor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sz val="36"/>
      <color theme="1"/>
      <name val="Calibri"/>
      <family val="2"/>
      <scheme val="minor"/>
    </font>
    <font>
      <sz val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</fills>
  <borders count="86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/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ashDotDot">
        <color indexed="64"/>
      </right>
      <top/>
      <bottom style="hair">
        <color indexed="64"/>
      </bottom>
      <diagonal/>
    </border>
    <border>
      <left style="medium">
        <color indexed="64"/>
      </left>
      <right style="dashDotDot">
        <color indexed="64"/>
      </right>
      <top style="hair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/>
      <bottom/>
      <diagonal/>
    </border>
    <border>
      <left style="dashDotDot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thin">
        <color indexed="64"/>
      </top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8"/>
      </left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dashed">
        <color indexed="8"/>
      </left>
      <right style="dashed">
        <color indexed="8"/>
      </right>
      <top style="dashed">
        <color indexed="8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dashed">
        <color indexed="8"/>
      </left>
      <right style="dashed">
        <color indexed="8"/>
      </right>
      <top/>
      <bottom style="dashed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0" borderId="0"/>
  </cellStyleXfs>
  <cellXfs count="314">
    <xf numFmtId="0" fontId="0" fillId="0" borderId="0" xfId="0"/>
    <xf numFmtId="0" fontId="9" fillId="0" borderId="0" xfId="3" applyFont="1" applyFill="1"/>
    <xf numFmtId="0" fontId="8" fillId="0" borderId="0" xfId="0" applyFont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166" fontId="16" fillId="0" borderId="23" xfId="0" applyNumberFormat="1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 shrinkToFit="1"/>
    </xf>
    <xf numFmtId="2" fontId="16" fillId="0" borderId="24" xfId="0" applyNumberFormat="1" applyFont="1" applyBorder="1" applyAlignment="1">
      <alignment horizontal="center" vertical="center" shrinkToFit="1"/>
    </xf>
    <xf numFmtId="0" fontId="16" fillId="0" borderId="24" xfId="0" applyFont="1" applyBorder="1" applyAlignment="1">
      <alignment horizontal="left" vertical="center" indent="1" shrinkToFit="1"/>
    </xf>
    <xf numFmtId="0" fontId="16" fillId="0" borderId="0" xfId="0" applyFont="1" applyAlignment="1">
      <alignment horizontal="left" vertical="center" shrinkToFit="1"/>
    </xf>
    <xf numFmtId="0" fontId="16" fillId="0" borderId="25" xfId="0" applyFont="1" applyFill="1" applyBorder="1" applyAlignment="1">
      <alignment horizontal="left" vertical="center"/>
    </xf>
    <xf numFmtId="2" fontId="16" fillId="0" borderId="22" xfId="0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2" fontId="14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indent="1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Border="1" applyAlignment="1">
      <alignment vertical="center" wrapText="1"/>
    </xf>
    <xf numFmtId="40" fontId="8" fillId="0" borderId="0" xfId="0" applyNumberFormat="1" applyFont="1" applyBorder="1" applyAlignment="1">
      <alignment horizontal="left" vertical="center" indent="1"/>
    </xf>
    <xf numFmtId="40" fontId="8" fillId="0" borderId="0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49" fontId="18" fillId="0" borderId="30" xfId="0" applyNumberFormat="1" applyFont="1" applyBorder="1" applyAlignment="1">
      <alignment horizontal="center" vertical="center"/>
    </xf>
    <xf numFmtId="0" fontId="18" fillId="0" borderId="31" xfId="0" quotePrefix="1" applyFont="1" applyBorder="1" applyAlignment="1">
      <alignment horizontal="center" vertical="center"/>
    </xf>
    <xf numFmtId="49" fontId="18" fillId="0" borderId="32" xfId="0" applyNumberFormat="1" applyFont="1" applyBorder="1" applyAlignment="1">
      <alignment horizontal="center" vertical="center"/>
    </xf>
    <xf numFmtId="0" fontId="18" fillId="0" borderId="33" xfId="0" quotePrefix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0" fillId="0" borderId="36" xfId="0" applyNumberFormat="1" applyFont="1" applyBorder="1" applyAlignment="1">
      <alignment horizontal="center" vertical="center"/>
    </xf>
    <xf numFmtId="167" fontId="21" fillId="0" borderId="37" xfId="1" quotePrefix="1" applyNumberFormat="1" applyFont="1" applyBorder="1" applyAlignment="1">
      <alignment horizontal="left" vertical="center" indent="1"/>
    </xf>
    <xf numFmtId="10" fontId="21" fillId="0" borderId="36" xfId="0" quotePrefix="1" applyNumberFormat="1" applyFont="1" applyBorder="1" applyAlignment="1">
      <alignment horizontal="right" vertical="center"/>
    </xf>
    <xf numFmtId="10" fontId="17" fillId="0" borderId="0" xfId="0" applyNumberFormat="1" applyFont="1" applyAlignment="1">
      <alignment horizontal="center" vertical="center"/>
    </xf>
    <xf numFmtId="168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2" fontId="18" fillId="8" borderId="39" xfId="0" applyNumberFormat="1" applyFont="1" applyFill="1" applyBorder="1" applyAlignment="1">
      <alignment horizontal="center" vertical="center"/>
    </xf>
    <xf numFmtId="167" fontId="19" fillId="8" borderId="38" xfId="1" applyNumberFormat="1" applyFont="1" applyFill="1" applyBorder="1" applyAlignment="1">
      <alignment horizontal="left" vertical="center" indent="1"/>
    </xf>
    <xf numFmtId="169" fontId="19" fillId="8" borderId="39" xfId="0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vertical="center"/>
    </xf>
    <xf numFmtId="0" fontId="16" fillId="0" borderId="12" xfId="0" quotePrefix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2" fontId="18" fillId="0" borderId="41" xfId="0" applyNumberFormat="1" applyFont="1" applyFill="1" applyBorder="1" applyAlignment="1">
      <alignment horizontal="center" vertical="center"/>
    </xf>
    <xf numFmtId="167" fontId="19" fillId="0" borderId="40" xfId="1" applyNumberFormat="1" applyFont="1" applyFill="1" applyBorder="1" applyAlignment="1">
      <alignment horizontal="left" vertical="center" indent="1"/>
    </xf>
    <xf numFmtId="169" fontId="19" fillId="0" borderId="41" xfId="0" applyNumberFormat="1" applyFont="1" applyFill="1" applyBorder="1" applyAlignment="1">
      <alignment horizontal="right" vertical="center"/>
    </xf>
    <xf numFmtId="43" fontId="19" fillId="0" borderId="40" xfId="1" applyFont="1" applyFill="1" applyBorder="1" applyAlignment="1">
      <alignment horizontal="left" vertical="center"/>
    </xf>
    <xf numFmtId="2" fontId="18" fillId="0" borderId="27" xfId="0" applyNumberFormat="1" applyFont="1" applyFill="1" applyBorder="1" applyAlignment="1">
      <alignment horizontal="center" vertical="center"/>
    </xf>
    <xf numFmtId="39" fontId="18" fillId="0" borderId="26" xfId="1" applyNumberFormat="1" applyFont="1" applyFill="1" applyBorder="1" applyAlignment="1">
      <alignment horizontal="left" vertical="center" indent="1"/>
    </xf>
    <xf numFmtId="10" fontId="18" fillId="0" borderId="27" xfId="0" applyNumberFormat="1" applyFont="1" applyFill="1" applyBorder="1" applyAlignment="1">
      <alignment horizontal="center" vertical="center"/>
    </xf>
    <xf numFmtId="39" fontId="18" fillId="0" borderId="26" xfId="1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2" fontId="18" fillId="0" borderId="44" xfId="0" applyNumberFormat="1" applyFont="1" applyFill="1" applyBorder="1" applyAlignment="1">
      <alignment horizontal="center" vertical="center"/>
    </xf>
    <xf numFmtId="39" fontId="18" fillId="0" borderId="43" xfId="0" applyNumberFormat="1" applyFont="1" applyFill="1" applyBorder="1" applyAlignment="1">
      <alignment horizontal="left" vertical="center" indent="1"/>
    </xf>
    <xf numFmtId="10" fontId="19" fillId="0" borderId="44" xfId="0" applyNumberFormat="1" applyFont="1" applyFill="1" applyBorder="1" applyAlignment="1">
      <alignment horizontal="center" vertical="center"/>
    </xf>
    <xf numFmtId="39" fontId="18" fillId="0" borderId="4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2" fontId="14" fillId="0" borderId="0" xfId="0" applyNumberFormat="1" applyFont="1" applyAlignment="1">
      <alignment horizontal="center" vertical="center"/>
    </xf>
    <xf numFmtId="0" fontId="14" fillId="0" borderId="11" xfId="0" quotePrefix="1" applyFont="1" applyBorder="1" applyAlignment="1">
      <alignment horizontal="center" vertical="center"/>
    </xf>
    <xf numFmtId="39" fontId="18" fillId="8" borderId="46" xfId="1" applyNumberFormat="1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left" vertical="top" wrapText="1"/>
    </xf>
    <xf numFmtId="4" fontId="18" fillId="0" borderId="40" xfId="1" applyNumberFormat="1" applyFont="1" applyFill="1" applyBorder="1" applyAlignment="1">
      <alignment horizontal="right" vertical="center"/>
    </xf>
    <xf numFmtId="2" fontId="20" fillId="7" borderId="36" xfId="0" applyNumberFormat="1" applyFont="1" applyFill="1" applyBorder="1" applyAlignment="1">
      <alignment horizontal="center" vertical="center"/>
    </xf>
    <xf numFmtId="2" fontId="18" fillId="7" borderId="41" xfId="0" applyNumberFormat="1" applyFont="1" applyFill="1" applyBorder="1" applyAlignment="1">
      <alignment horizontal="center" vertical="center"/>
    </xf>
    <xf numFmtId="167" fontId="19" fillId="7" borderId="38" xfId="1" applyNumberFormat="1" applyFont="1" applyFill="1" applyBorder="1" applyAlignment="1">
      <alignment horizontal="left" vertical="center" indent="1"/>
    </xf>
    <xf numFmtId="169" fontId="19" fillId="7" borderId="39" xfId="0" applyNumberFormat="1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165" fontId="4" fillId="5" borderId="2" xfId="0" applyNumberFormat="1" applyFont="1" applyFill="1" applyBorder="1" applyAlignment="1">
      <alignment horizontal="right" vertical="top" wrapText="1"/>
    </xf>
    <xf numFmtId="4" fontId="4" fillId="5" borderId="2" xfId="0" applyNumberFormat="1" applyFont="1" applyFill="1" applyBorder="1" applyAlignment="1">
      <alignment horizontal="right" vertical="top" wrapText="1"/>
    </xf>
    <xf numFmtId="0" fontId="5" fillId="3" borderId="2" xfId="0" applyFont="1" applyFill="1" applyBorder="1" applyAlignment="1">
      <alignment horizontal="right" vertical="top" wrapText="1"/>
    </xf>
    <xf numFmtId="0" fontId="5" fillId="3" borderId="2" xfId="0" applyFont="1" applyFill="1" applyBorder="1" applyAlignment="1">
      <alignment horizontal="center" vertical="top" wrapText="1"/>
    </xf>
    <xf numFmtId="165" fontId="5" fillId="3" borderId="2" xfId="0" applyNumberFormat="1" applyFont="1" applyFill="1" applyBorder="1" applyAlignment="1">
      <alignment horizontal="right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center" vertical="top" wrapText="1"/>
    </xf>
    <xf numFmtId="165" fontId="5" fillId="4" borderId="2" xfId="0" applyNumberFormat="1" applyFont="1" applyFill="1" applyBorder="1" applyAlignment="1">
      <alignment horizontal="right" vertical="top" wrapText="1"/>
    </xf>
    <xf numFmtId="4" fontId="5" fillId="4" borderId="2" xfId="0" applyNumberFormat="1" applyFont="1" applyFill="1" applyBorder="1" applyAlignment="1">
      <alignment horizontal="right" vertical="top" wrapText="1"/>
    </xf>
    <xf numFmtId="4" fontId="5" fillId="6" borderId="0" xfId="0" applyNumberFormat="1" applyFont="1" applyFill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center" vertical="top" wrapText="1"/>
    </xf>
    <xf numFmtId="0" fontId="10" fillId="0" borderId="50" xfId="0" applyFont="1" applyBorder="1" applyAlignment="1">
      <alignment horizontal="left" vertical="center" wrapText="1" indent="1"/>
    </xf>
    <xf numFmtId="0" fontId="10" fillId="0" borderId="53" xfId="0" applyFont="1" applyBorder="1" applyAlignment="1">
      <alignment horizontal="left" vertical="center" wrapText="1" indent="1"/>
    </xf>
    <xf numFmtId="0" fontId="9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4" fontId="26" fillId="0" borderId="52" xfId="0" applyNumberFormat="1" applyFont="1" applyBorder="1" applyAlignment="1">
      <alignment horizontal="center" vertical="center" wrapText="1"/>
    </xf>
    <xf numFmtId="4" fontId="26" fillId="0" borderId="53" xfId="0" applyNumberFormat="1" applyFont="1" applyBorder="1" applyAlignment="1">
      <alignment horizontal="center" vertical="center" wrapText="1"/>
    </xf>
    <xf numFmtId="0" fontId="26" fillId="0" borderId="54" xfId="0" applyFont="1" applyBorder="1" applyAlignment="1">
      <alignment horizontal="center" vertical="center" wrapText="1"/>
    </xf>
    <xf numFmtId="4" fontId="27" fillId="0" borderId="56" xfId="0" applyNumberFormat="1" applyFont="1" applyBorder="1" applyAlignment="1">
      <alignment horizontal="center" vertical="center" wrapText="1"/>
    </xf>
    <xf numFmtId="4" fontId="27" fillId="8" borderId="56" xfId="0" applyNumberFormat="1" applyFont="1" applyFill="1" applyBorder="1" applyAlignment="1">
      <alignment horizontal="center" vertical="center" wrapText="1"/>
    </xf>
    <xf numFmtId="0" fontId="27" fillId="0" borderId="5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6" fillId="0" borderId="59" xfId="0" applyNumberFormat="1" applyFont="1" applyBorder="1" applyAlignment="1">
      <alignment horizontal="center" vertical="center" wrapText="1"/>
    </xf>
    <xf numFmtId="0" fontId="26" fillId="0" borderId="60" xfId="0" applyFont="1" applyBorder="1" applyAlignment="1">
      <alignment horizontal="center" vertical="center" wrapText="1"/>
    </xf>
    <xf numFmtId="0" fontId="9" fillId="0" borderId="73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4" fontId="27" fillId="0" borderId="0" xfId="0" applyNumberFormat="1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4" fontId="26" fillId="0" borderId="53" xfId="0" applyNumberFormat="1" applyFont="1" applyBorder="1" applyAlignment="1">
      <alignment horizontal="center" vertical="top" wrapText="1"/>
    </xf>
    <xf numFmtId="2" fontId="26" fillId="0" borderId="67" xfId="0" applyNumberFormat="1" applyFont="1" applyBorder="1" applyAlignment="1">
      <alignment horizontal="center" vertical="top" wrapText="1"/>
    </xf>
    <xf numFmtId="0" fontId="9" fillId="0" borderId="53" xfId="0" applyFont="1" applyBorder="1" applyAlignment="1">
      <alignment horizontal="center"/>
    </xf>
    <xf numFmtId="4" fontId="27" fillId="0" borderId="56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horizontal="center" vertical="center" wrapText="1"/>
    </xf>
    <xf numFmtId="2" fontId="26" fillId="0" borderId="52" xfId="0" applyNumberFormat="1" applyFont="1" applyBorder="1" applyAlignment="1">
      <alignment horizontal="center" vertical="center" wrapText="1"/>
    </xf>
    <xf numFmtId="2" fontId="26" fillId="0" borderId="53" xfId="0" applyNumberFormat="1" applyFont="1" applyBorder="1" applyAlignment="1">
      <alignment horizontal="center" vertical="center" wrapText="1"/>
    </xf>
    <xf numFmtId="2" fontId="26" fillId="0" borderId="53" xfId="0" applyNumberFormat="1" applyFont="1" applyFill="1" applyBorder="1" applyAlignment="1">
      <alignment horizontal="center" vertical="center" wrapText="1"/>
    </xf>
    <xf numFmtId="2" fontId="26" fillId="0" borderId="67" xfId="0" applyNumberFormat="1" applyFont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/>
    </xf>
    <xf numFmtId="0" fontId="26" fillId="0" borderId="54" xfId="0" applyFont="1" applyFill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/>
    </xf>
    <xf numFmtId="2" fontId="14" fillId="8" borderId="56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left"/>
    </xf>
    <xf numFmtId="4" fontId="9" fillId="0" borderId="52" xfId="0" applyNumberFormat="1" applyFont="1" applyBorder="1" applyAlignment="1">
      <alignment horizontal="center" vertical="center" wrapText="1"/>
    </xf>
    <xf numFmtId="4" fontId="9" fillId="0" borderId="53" xfId="0" applyNumberFormat="1" applyFont="1" applyBorder="1" applyAlignment="1">
      <alignment horizontal="center" vertical="center" wrapText="1"/>
    </xf>
    <xf numFmtId="2" fontId="26" fillId="0" borderId="53" xfId="0" applyNumberFormat="1" applyFont="1" applyBorder="1" applyAlignment="1">
      <alignment horizontal="center" vertical="top" wrapText="1"/>
    </xf>
    <xf numFmtId="2" fontId="14" fillId="0" borderId="0" xfId="0" applyNumberFormat="1" applyFont="1" applyFill="1" applyBorder="1" applyAlignment="1">
      <alignment horizontal="center" vertical="center" wrapText="1"/>
    </xf>
    <xf numFmtId="2" fontId="26" fillId="0" borderId="52" xfId="0" applyNumberFormat="1" applyFont="1" applyBorder="1" applyAlignment="1">
      <alignment horizontal="center" vertical="top" wrapText="1"/>
    </xf>
    <xf numFmtId="0" fontId="0" fillId="0" borderId="0" xfId="0"/>
    <xf numFmtId="0" fontId="9" fillId="0" borderId="53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left" vertical="center" wrapText="1" indent="1"/>
    </xf>
    <xf numFmtId="0" fontId="10" fillId="0" borderId="53" xfId="0" applyFont="1" applyBorder="1" applyAlignment="1">
      <alignment horizontal="left" vertical="center" wrapText="1" indent="1"/>
    </xf>
    <xf numFmtId="4" fontId="3" fillId="6" borderId="0" xfId="0" applyNumberFormat="1" applyFont="1" applyFill="1" applyAlignment="1">
      <alignment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right" vertical="top" wrapText="1"/>
    </xf>
    <xf numFmtId="164" fontId="4" fillId="5" borderId="2" xfId="0" applyNumberFormat="1" applyFont="1" applyFill="1" applyBorder="1" applyAlignment="1">
      <alignment horizontal="right" vertical="top" wrapText="1"/>
    </xf>
    <xf numFmtId="0" fontId="0" fillId="0" borderId="0" xfId="0"/>
    <xf numFmtId="0" fontId="16" fillId="0" borderId="14" xfId="0" applyFont="1" applyFill="1" applyBorder="1" applyAlignment="1">
      <alignment horizontal="center" vertical="center"/>
    </xf>
    <xf numFmtId="0" fontId="10" fillId="0" borderId="50" xfId="0" applyFont="1" applyBorder="1" applyAlignment="1">
      <alignment horizontal="left" vertical="center" wrapText="1" indent="1"/>
    </xf>
    <xf numFmtId="0" fontId="10" fillId="0" borderId="53" xfId="0" applyFont="1" applyBorder="1" applyAlignment="1">
      <alignment horizontal="left" vertical="center" wrapText="1" indent="1"/>
    </xf>
    <xf numFmtId="0" fontId="9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28" fillId="12" borderId="0" xfId="0" applyFont="1" applyFill="1" applyAlignment="1">
      <alignment vertical="center" wrapText="1"/>
    </xf>
    <xf numFmtId="0" fontId="9" fillId="0" borderId="0" xfId="3" applyFont="1" applyBorder="1" applyAlignment="1">
      <alignment horizontal="center" vertical="center"/>
    </xf>
    <xf numFmtId="0" fontId="29" fillId="0" borderId="0" xfId="3" applyFont="1" applyFill="1" applyBorder="1"/>
    <xf numFmtId="0" fontId="10" fillId="0" borderId="78" xfId="3" applyFont="1" applyFill="1" applyBorder="1" applyAlignment="1">
      <alignment horizontal="center" vertical="center"/>
    </xf>
    <xf numFmtId="4" fontId="10" fillId="0" borderId="78" xfId="3" applyNumberFormat="1" applyFont="1" applyFill="1" applyBorder="1" applyAlignment="1">
      <alignment horizontal="center" vertical="center"/>
    </xf>
    <xf numFmtId="0" fontId="29" fillId="0" borderId="0" xfId="3" applyFont="1" applyFill="1" applyAlignment="1">
      <alignment vertical="center"/>
    </xf>
    <xf numFmtId="0" fontId="9" fillId="0" borderId="78" xfId="3" applyFont="1" applyFill="1" applyBorder="1" applyAlignment="1">
      <alignment vertical="center"/>
    </xf>
    <xf numFmtId="10" fontId="9" fillId="0" borderId="78" xfId="3" applyNumberFormat="1" applyFont="1" applyFill="1" applyBorder="1" applyAlignment="1">
      <alignment horizontal="center" vertical="center"/>
    </xf>
    <xf numFmtId="10" fontId="14" fillId="0" borderId="79" xfId="3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vertical="center"/>
    </xf>
    <xf numFmtId="0" fontId="10" fillId="0" borderId="80" xfId="3" applyFont="1" applyFill="1" applyBorder="1" applyAlignment="1">
      <alignment horizontal="center" vertical="center"/>
    </xf>
    <xf numFmtId="10" fontId="10" fillId="0" borderId="80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center"/>
    </xf>
    <xf numFmtId="0" fontId="10" fillId="0" borderId="81" xfId="3" applyFont="1" applyFill="1" applyBorder="1" applyAlignment="1">
      <alignment horizontal="center" vertical="center"/>
    </xf>
    <xf numFmtId="4" fontId="10" fillId="0" borderId="81" xfId="3" applyNumberFormat="1" applyFont="1" applyFill="1" applyBorder="1" applyAlignment="1">
      <alignment horizontal="center" vertical="center"/>
    </xf>
    <xf numFmtId="0" fontId="9" fillId="0" borderId="78" xfId="3" applyFont="1" applyFill="1" applyBorder="1" applyAlignment="1">
      <alignment horizontal="center" vertical="center"/>
    </xf>
    <xf numFmtId="10" fontId="9" fillId="0" borderId="78" xfId="2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10" fontId="9" fillId="0" borderId="0" xfId="2" applyNumberFormat="1" applyFont="1" applyFill="1" applyBorder="1" applyAlignment="1">
      <alignment vertical="center"/>
    </xf>
    <xf numFmtId="0" fontId="10" fillId="0" borderId="0" xfId="3" applyFont="1" applyFill="1" applyAlignment="1">
      <alignment vertical="center"/>
    </xf>
    <xf numFmtId="0" fontId="9" fillId="0" borderId="82" xfId="3" applyFont="1" applyFill="1" applyBorder="1" applyAlignment="1">
      <alignment vertical="center"/>
    </xf>
    <xf numFmtId="4" fontId="9" fillId="0" borderId="82" xfId="3" applyNumberFormat="1" applyFont="1" applyFill="1" applyBorder="1" applyAlignment="1">
      <alignment vertical="center"/>
    </xf>
    <xf numFmtId="4" fontId="9" fillId="0" borderId="0" xfId="3" applyNumberFormat="1" applyFont="1" applyFill="1" applyBorder="1" applyAlignment="1">
      <alignment vertical="center"/>
    </xf>
    <xf numFmtId="4" fontId="9" fillId="0" borderId="0" xfId="3" applyNumberFormat="1" applyFont="1" applyFill="1"/>
    <xf numFmtId="0" fontId="9" fillId="0" borderId="0" xfId="3" applyFont="1" applyFill="1" applyAlignment="1">
      <alignment horizontal="right"/>
    </xf>
    <xf numFmtId="2" fontId="26" fillId="0" borderId="68" xfId="0" applyNumberFormat="1" applyFont="1" applyBorder="1" applyAlignment="1">
      <alignment horizontal="center" vertical="top" wrapText="1"/>
    </xf>
    <xf numFmtId="0" fontId="3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right" vertical="top" wrapText="1"/>
    </xf>
    <xf numFmtId="0" fontId="0" fillId="0" borderId="0" xfId="0"/>
    <xf numFmtId="0" fontId="5" fillId="6" borderId="0" xfId="0" applyFont="1" applyFill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0" fillId="0" borderId="50" xfId="0" applyFont="1" applyBorder="1" applyAlignment="1">
      <alignment horizontal="left" vertical="center" wrapText="1" indent="1"/>
    </xf>
    <xf numFmtId="0" fontId="10" fillId="0" borderId="53" xfId="0" applyFont="1" applyBorder="1" applyAlignment="1">
      <alignment horizontal="left" vertical="center" wrapText="1" indent="1"/>
    </xf>
    <xf numFmtId="0" fontId="9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73" xfId="0" applyFont="1" applyBorder="1" applyAlignment="1">
      <alignment horizontal="center" vertical="center" wrapText="1"/>
    </xf>
    <xf numFmtId="169" fontId="19" fillId="0" borderId="0" xfId="0" applyNumberFormat="1" applyFont="1" applyFill="1" applyBorder="1" applyAlignment="1">
      <alignment horizontal="right" vertical="center"/>
    </xf>
    <xf numFmtId="0" fontId="1" fillId="6" borderId="2" xfId="0" applyFont="1" applyFill="1" applyBorder="1" applyAlignment="1">
      <alignment horizontal="right" vertical="top" wrapText="1"/>
    </xf>
    <xf numFmtId="0" fontId="1" fillId="6" borderId="2" xfId="0" applyFont="1" applyFill="1" applyBorder="1" applyAlignment="1">
      <alignment horizontal="center" vertical="top" wrapText="1"/>
    </xf>
    <xf numFmtId="166" fontId="16" fillId="0" borderId="24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84" xfId="0" applyFont="1" applyBorder="1" applyAlignment="1">
      <alignment horizontal="center" vertical="center"/>
    </xf>
    <xf numFmtId="0" fontId="14" fillId="0" borderId="85" xfId="0" applyFont="1" applyBorder="1" applyAlignment="1">
      <alignment horizontal="center" vertical="center"/>
    </xf>
    <xf numFmtId="0" fontId="14" fillId="0" borderId="83" xfId="0" applyFont="1" applyBorder="1" applyAlignment="1">
      <alignment horizontal="center" vertical="center"/>
    </xf>
    <xf numFmtId="0" fontId="16" fillId="0" borderId="0" xfId="0" quotePrefix="1" applyFont="1" applyFill="1" applyBorder="1" applyAlignment="1">
      <alignment horizontal="center" vertical="center"/>
    </xf>
    <xf numFmtId="0" fontId="14" fillId="0" borderId="83" xfId="0" quotePrefix="1" applyFont="1" applyBorder="1" applyAlignment="1">
      <alignment horizontal="center" vertical="center"/>
    </xf>
    <xf numFmtId="0" fontId="16" fillId="0" borderId="84" xfId="0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4" fontId="16" fillId="0" borderId="24" xfId="0" applyNumberFormat="1" applyFont="1" applyBorder="1" applyAlignment="1">
      <alignment horizontal="right" vertical="center" shrinkToFit="1"/>
    </xf>
    <xf numFmtId="4" fontId="14" fillId="0" borderId="0" xfId="0" applyNumberFormat="1" applyFont="1" applyBorder="1" applyAlignment="1">
      <alignment horizontal="right" vertical="center"/>
    </xf>
    <xf numFmtId="4" fontId="18" fillId="0" borderId="26" xfId="1" applyNumberFormat="1" applyFont="1" applyFill="1" applyBorder="1" applyAlignment="1">
      <alignment horizontal="right" vertical="center"/>
    </xf>
    <xf numFmtId="4" fontId="18" fillId="0" borderId="43" xfId="1" applyNumberFormat="1" applyFont="1" applyFill="1" applyBorder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4" fontId="2" fillId="0" borderId="45" xfId="0" applyNumberFormat="1" applyFont="1" applyFill="1" applyBorder="1" applyAlignment="1">
      <alignment horizontal="right" vertical="top" wrapText="1"/>
    </xf>
    <xf numFmtId="4" fontId="18" fillId="8" borderId="46" xfId="1" applyNumberFormat="1" applyFont="1" applyFill="1" applyBorder="1" applyAlignment="1">
      <alignment horizontal="right" vertical="center"/>
    </xf>
    <xf numFmtId="170" fontId="9" fillId="0" borderId="73" xfId="0" applyNumberFormat="1" applyFont="1" applyBorder="1" applyAlignment="1">
      <alignment horizontal="center" vertical="center" wrapText="1"/>
    </xf>
    <xf numFmtId="4" fontId="26" fillId="0" borderId="58" xfId="0" applyNumberFormat="1" applyFont="1" applyBorder="1" applyAlignment="1">
      <alignment horizontal="center" vertical="center" wrapText="1"/>
    </xf>
    <xf numFmtId="170" fontId="26" fillId="0" borderId="53" xfId="0" applyNumberFormat="1" applyFont="1" applyBorder="1" applyAlignment="1">
      <alignment horizontal="center" vertical="center" wrapText="1"/>
    </xf>
    <xf numFmtId="0" fontId="3" fillId="6" borderId="0" xfId="0" applyFont="1" applyFill="1" applyAlignment="1">
      <alignment horizontal="right" vertical="top" wrapText="1"/>
    </xf>
    <xf numFmtId="0" fontId="3" fillId="6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center" vertical="top" wrapText="1"/>
    </xf>
    <xf numFmtId="0" fontId="0" fillId="0" borderId="0" xfId="0"/>
    <xf numFmtId="0" fontId="1" fillId="6" borderId="0" xfId="0" applyFont="1" applyFill="1" applyAlignment="1">
      <alignment horizontal="center" wrapText="1"/>
    </xf>
    <xf numFmtId="0" fontId="1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right" vertical="top" wrapText="1"/>
    </xf>
    <xf numFmtId="0" fontId="1" fillId="6" borderId="2" xfId="0" applyFont="1" applyFill="1" applyBorder="1" applyAlignment="1">
      <alignment horizontal="center" vertical="top" wrapText="1"/>
    </xf>
    <xf numFmtId="0" fontId="1" fillId="6" borderId="0" xfId="0" applyFont="1" applyFill="1" applyAlignment="1">
      <alignment horizontal="left" vertical="top" wrapText="1"/>
    </xf>
    <xf numFmtId="0" fontId="14" fillId="0" borderId="79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/>
    </xf>
    <xf numFmtId="0" fontId="9" fillId="0" borderId="0" xfId="3" applyFont="1" applyFill="1" applyBorder="1" applyAlignment="1">
      <alignment horizontal="center"/>
    </xf>
    <xf numFmtId="49" fontId="10" fillId="0" borderId="0" xfId="3" applyNumberFormat="1" applyFont="1" applyFill="1" applyBorder="1" applyAlignment="1">
      <alignment horizontal="center"/>
    </xf>
    <xf numFmtId="0" fontId="7" fillId="12" borderId="0" xfId="0" applyFont="1" applyFill="1" applyAlignment="1">
      <alignment horizontal="center" vertical="center" wrapText="1"/>
    </xf>
    <xf numFmtId="0" fontId="14" fillId="0" borderId="0" xfId="3" applyFont="1" applyFill="1" applyBorder="1" applyAlignment="1">
      <alignment horizontal="center"/>
    </xf>
    <xf numFmtId="0" fontId="16" fillId="0" borderId="42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49" fontId="14" fillId="0" borderId="34" xfId="0" applyNumberFormat="1" applyFont="1" applyBorder="1" applyAlignment="1">
      <alignment horizontal="center" vertical="center"/>
    </xf>
    <xf numFmtId="49" fontId="14" fillId="0" borderId="35" xfId="0" applyNumberFormat="1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4" fontId="18" fillId="0" borderId="26" xfId="0" applyNumberFormat="1" applyFont="1" applyBorder="1" applyAlignment="1">
      <alignment horizontal="right" vertical="center" wrapText="1"/>
    </xf>
    <xf numFmtId="4" fontId="18" fillId="0" borderId="30" xfId="0" applyNumberFormat="1" applyFont="1" applyBorder="1" applyAlignment="1">
      <alignment horizontal="right" vertical="center" wrapText="1"/>
    </xf>
    <xf numFmtId="2" fontId="18" fillId="0" borderId="27" xfId="0" applyNumberFormat="1" applyFont="1" applyBorder="1" applyAlignment="1">
      <alignment horizontal="center" vertical="center"/>
    </xf>
    <xf numFmtId="2" fontId="18" fillId="0" borderId="31" xfId="0" applyNumberFormat="1" applyFont="1" applyBorder="1" applyAlignment="1">
      <alignment horizontal="center" vertical="center"/>
    </xf>
    <xf numFmtId="39" fontId="18" fillId="0" borderId="6" xfId="1" applyNumberFormat="1" applyFont="1" applyFill="1" applyBorder="1" applyAlignment="1">
      <alignment horizontal="center" vertical="center"/>
    </xf>
    <xf numFmtId="39" fontId="18" fillId="0" borderId="8" xfId="1" applyNumberFormat="1" applyFont="1" applyFill="1" applyBorder="1" applyAlignment="1">
      <alignment horizontal="center" vertical="center"/>
    </xf>
    <xf numFmtId="4" fontId="3" fillId="6" borderId="0" xfId="0" applyNumberFormat="1" applyFont="1" applyFill="1" applyAlignment="1">
      <alignment horizontal="right" vertical="top" wrapText="1"/>
    </xf>
    <xf numFmtId="0" fontId="4" fillId="5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27" fillId="0" borderId="55" xfId="0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left" vertical="center" wrapText="1" indent="1"/>
    </xf>
    <xf numFmtId="0" fontId="10" fillId="0" borderId="50" xfId="0" applyFont="1" applyBorder="1" applyAlignment="1">
      <alignment horizontal="left" vertical="center" wrapText="1" indent="2"/>
    </xf>
    <xf numFmtId="0" fontId="10" fillId="0" borderId="51" xfId="0" applyFont="1" applyBorder="1" applyAlignment="1">
      <alignment horizontal="left" vertical="center" wrapText="1" indent="2"/>
    </xf>
    <xf numFmtId="0" fontId="10" fillId="0" borderId="53" xfId="0" applyFont="1" applyBorder="1" applyAlignment="1">
      <alignment horizontal="left" vertical="center" wrapText="1" indent="1"/>
    </xf>
    <xf numFmtId="0" fontId="10" fillId="0" borderId="53" xfId="0" applyFont="1" applyBorder="1" applyAlignment="1">
      <alignment horizontal="left" vertical="center" wrapText="1" indent="2"/>
    </xf>
    <xf numFmtId="0" fontId="10" fillId="0" borderId="54" xfId="0" applyFont="1" applyBorder="1" applyAlignment="1">
      <alignment horizontal="left" vertical="center" wrapText="1" indent="2"/>
    </xf>
    <xf numFmtId="0" fontId="10" fillId="11" borderId="53" xfId="0" applyFont="1" applyFill="1" applyBorder="1" applyAlignment="1">
      <alignment horizontal="left" vertical="center" wrapText="1" indent="2"/>
    </xf>
    <xf numFmtId="0" fontId="10" fillId="11" borderId="54" xfId="0" applyFont="1" applyFill="1" applyBorder="1" applyAlignment="1">
      <alignment horizontal="left" vertical="center" wrapText="1" indent="2"/>
    </xf>
    <xf numFmtId="0" fontId="9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25" fillId="9" borderId="3" xfId="0" applyFont="1" applyFill="1" applyBorder="1" applyAlignment="1">
      <alignment horizontal="center"/>
    </xf>
    <xf numFmtId="0" fontId="25" fillId="9" borderId="4" xfId="0" applyFont="1" applyFill="1" applyBorder="1" applyAlignment="1">
      <alignment horizontal="center"/>
    </xf>
    <xf numFmtId="0" fontId="25" fillId="9" borderId="5" xfId="0" applyFont="1" applyFill="1" applyBorder="1" applyAlignment="1">
      <alignment horizontal="center"/>
    </xf>
    <xf numFmtId="0" fontId="10" fillId="0" borderId="62" xfId="0" applyFont="1" applyBorder="1" applyAlignment="1">
      <alignment horizontal="left" vertical="center" wrapText="1" indent="1"/>
    </xf>
    <xf numFmtId="0" fontId="10" fillId="0" borderId="63" xfId="0" applyFont="1" applyBorder="1" applyAlignment="1">
      <alignment horizontal="left" vertical="center" wrapText="1" indent="1"/>
    </xf>
    <xf numFmtId="0" fontId="10" fillId="0" borderId="62" xfId="0" applyFont="1" applyBorder="1" applyAlignment="1">
      <alignment horizontal="left" vertical="center" wrapText="1" indent="2"/>
    </xf>
    <xf numFmtId="0" fontId="10" fillId="0" borderId="64" xfId="0" applyFont="1" applyBorder="1" applyAlignment="1">
      <alignment horizontal="left" vertical="center" wrapText="1" indent="2"/>
    </xf>
    <xf numFmtId="0" fontId="10" fillId="0" borderId="65" xfId="0" applyFont="1" applyBorder="1" applyAlignment="1">
      <alignment horizontal="left" vertical="center" wrapText="1" indent="2"/>
    </xf>
    <xf numFmtId="0" fontId="10" fillId="10" borderId="53" xfId="0" applyFont="1" applyFill="1" applyBorder="1" applyAlignment="1">
      <alignment horizontal="left" vertical="center" wrapText="1" indent="2"/>
    </xf>
    <xf numFmtId="0" fontId="10" fillId="10" borderId="54" xfId="0" applyFont="1" applyFill="1" applyBorder="1" applyAlignment="1">
      <alignment horizontal="left" vertical="center" wrapText="1" indent="2"/>
    </xf>
    <xf numFmtId="0" fontId="9" fillId="0" borderId="73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0" fontId="9" fillId="0" borderId="74" xfId="0" applyFont="1" applyBorder="1" applyAlignment="1">
      <alignment horizontal="center" vertical="center" wrapText="1"/>
    </xf>
    <xf numFmtId="0" fontId="27" fillId="0" borderId="75" xfId="0" applyFont="1" applyBorder="1" applyAlignment="1">
      <alignment horizontal="center" vertical="center" wrapText="1"/>
    </xf>
    <xf numFmtId="0" fontId="27" fillId="0" borderId="76" xfId="0" applyFont="1" applyBorder="1" applyAlignment="1">
      <alignment horizontal="center" vertical="center" wrapText="1"/>
    </xf>
    <xf numFmtId="0" fontId="27" fillId="0" borderId="77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10" fillId="11" borderId="67" xfId="0" applyFont="1" applyFill="1" applyBorder="1" applyAlignment="1">
      <alignment horizontal="left" vertical="center" wrapText="1" indent="2"/>
    </xf>
    <xf numFmtId="0" fontId="10" fillId="11" borderId="69" xfId="0" applyFont="1" applyFill="1" applyBorder="1" applyAlignment="1">
      <alignment horizontal="left" vertical="center" wrapText="1" indent="2"/>
    </xf>
    <xf numFmtId="0" fontId="10" fillId="11" borderId="70" xfId="0" applyFont="1" applyFill="1" applyBorder="1" applyAlignment="1">
      <alignment horizontal="left" vertical="center" wrapText="1" indent="2"/>
    </xf>
    <xf numFmtId="0" fontId="24" fillId="8" borderId="18" xfId="0" applyFont="1" applyFill="1" applyBorder="1" applyAlignment="1">
      <alignment horizontal="center" vertical="center" wrapText="1"/>
    </xf>
    <xf numFmtId="0" fontId="24" fillId="8" borderId="19" xfId="0" applyFont="1" applyFill="1" applyBorder="1" applyAlignment="1">
      <alignment horizontal="center" vertical="center" wrapText="1"/>
    </xf>
    <xf numFmtId="0" fontId="16" fillId="8" borderId="19" xfId="0" applyFont="1" applyFill="1" applyBorder="1" applyAlignment="1">
      <alignment horizontal="center" vertical="center" wrapText="1"/>
    </xf>
    <xf numFmtId="0" fontId="16" fillId="8" borderId="20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 indent="2"/>
    </xf>
    <xf numFmtId="0" fontId="0" fillId="0" borderId="47" xfId="0" applyBorder="1" applyAlignment="1">
      <alignment horizontal="left" vertical="center" wrapText="1" indent="2"/>
    </xf>
    <xf numFmtId="0" fontId="0" fillId="0" borderId="29" xfId="0" applyBorder="1" applyAlignment="1">
      <alignment horizontal="left" vertical="center" wrapText="1" indent="2"/>
    </xf>
    <xf numFmtId="0" fontId="8" fillId="0" borderId="9" xfId="0" applyFont="1" applyBorder="1" applyAlignment="1">
      <alignment horizontal="left" vertical="center" wrapText="1" indent="2"/>
    </xf>
    <xf numFmtId="0" fontId="0" fillId="0" borderId="10" xfId="0" applyBorder="1" applyAlignment="1">
      <alignment horizontal="left" vertical="center" wrapText="1" indent="2"/>
    </xf>
    <xf numFmtId="0" fontId="0" fillId="0" borderId="11" xfId="0" applyBorder="1" applyAlignment="1">
      <alignment horizontal="left" vertical="center" wrapText="1" indent="2"/>
    </xf>
    <xf numFmtId="0" fontId="0" fillId="0" borderId="13" xfId="0" applyBorder="1" applyAlignment="1">
      <alignment horizontal="left" vertical="center" wrapText="1" indent="2"/>
    </xf>
    <xf numFmtId="0" fontId="0" fillId="0" borderId="15" xfId="0" applyBorder="1" applyAlignment="1">
      <alignment horizontal="left" vertical="center" wrapText="1" indent="2"/>
    </xf>
    <xf numFmtId="0" fontId="8" fillId="0" borderId="15" xfId="0" applyFont="1" applyBorder="1" applyAlignment="1">
      <alignment horizontal="left" vertical="center" wrapText="1" indent="2"/>
    </xf>
    <xf numFmtId="0" fontId="0" fillId="0" borderId="48" xfId="0" applyBorder="1" applyAlignment="1">
      <alignment horizontal="left" vertical="center" wrapText="1" indent="2"/>
    </xf>
    <xf numFmtId="0" fontId="10" fillId="0" borderId="61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0" borderId="71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left" vertical="center" wrapText="1" indent="1"/>
    </xf>
    <xf numFmtId="0" fontId="10" fillId="0" borderId="68" xfId="0" applyFont="1" applyBorder="1" applyAlignment="1">
      <alignment horizontal="left" vertical="center" wrapText="1" indent="1"/>
    </xf>
    <xf numFmtId="0" fontId="10" fillId="0" borderId="67" xfId="0" applyFont="1" applyBorder="1" applyAlignment="1">
      <alignment horizontal="left" vertical="center" wrapText="1" indent="2"/>
    </xf>
    <xf numFmtId="0" fontId="10" fillId="0" borderId="69" xfId="0" applyFont="1" applyBorder="1" applyAlignment="1">
      <alignment horizontal="left" vertical="center" wrapText="1" indent="2"/>
    </xf>
    <xf numFmtId="0" fontId="10" fillId="0" borderId="70" xfId="0" applyFont="1" applyBorder="1" applyAlignment="1">
      <alignment horizontal="left" vertical="center" wrapText="1" indent="2"/>
    </xf>
    <xf numFmtId="49" fontId="16" fillId="0" borderId="72" xfId="0" applyNumberFormat="1" applyFont="1" applyBorder="1" applyAlignment="1">
      <alignment horizontal="left" vertical="top" wrapText="1"/>
    </xf>
    <xf numFmtId="49" fontId="16" fillId="0" borderId="69" xfId="0" applyNumberFormat="1" applyFont="1" applyBorder="1" applyAlignment="1">
      <alignment horizontal="left" vertical="top" wrapText="1"/>
    </xf>
  </cellXfs>
  <cellStyles count="4">
    <cellStyle name="Normal" xfId="0" builtinId="0"/>
    <cellStyle name="Normal 19" xfId="3" xr:uid="{00000000-0005-0000-0000-000001000000}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57275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fgovbr-my.sharepoint.com/Planilha%20Geral%20Or&#231;ament&#225;ria%20-%20Resumo%20-%20Cronograma%20POL&#205;CIA%20FEDERAL%20P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ron-Físico-Financeiro"/>
      <sheetName val="Resumo Geral"/>
    </sheetNames>
    <sheetDataSet>
      <sheetData sheetId="0" refreshError="1">
        <row r="7">
          <cell r="A7" t="str">
            <v>MINISTÉRIO DA JUSTIÇA - DEPARTAMENTO DE POLÍCIA FEDERAL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3"/>
  <sheetViews>
    <sheetView showOutlineSymbols="0" showWhiteSpace="0" topLeftCell="A91" workbookViewId="0">
      <selection activeCell="D99" sqref="D99"/>
    </sheetView>
  </sheetViews>
  <sheetFormatPr defaultRowHeight="14.25" x14ac:dyDescent="0.2"/>
  <cols>
    <col min="1" max="3" width="10" style="177" bestFit="1" customWidth="1"/>
    <col min="4" max="4" width="60" style="177" bestFit="1" customWidth="1"/>
    <col min="5" max="5" width="5" style="177" bestFit="1" customWidth="1"/>
    <col min="6" max="14" width="10" style="177" bestFit="1" customWidth="1"/>
    <col min="15" max="16384" width="9" style="177"/>
  </cols>
  <sheetData>
    <row r="1" spans="1:14" ht="15" x14ac:dyDescent="0.2">
      <c r="A1" s="184"/>
      <c r="B1" s="184"/>
      <c r="C1" s="184"/>
      <c r="D1" s="184" t="s">
        <v>0</v>
      </c>
      <c r="E1" s="221" t="s">
        <v>1</v>
      </c>
      <c r="F1" s="221"/>
      <c r="G1" s="221"/>
      <c r="H1" s="221" t="s">
        <v>2</v>
      </c>
      <c r="I1" s="221"/>
      <c r="J1" s="221"/>
      <c r="K1" s="221" t="s">
        <v>3</v>
      </c>
      <c r="L1" s="221"/>
      <c r="M1" s="221"/>
      <c r="N1" s="221"/>
    </row>
    <row r="2" spans="1:14" ht="80.099999999999994" customHeight="1" x14ac:dyDescent="0.2">
      <c r="A2" s="175"/>
      <c r="B2" s="175"/>
      <c r="C2" s="175"/>
      <c r="D2" s="175" t="s">
        <v>1104</v>
      </c>
      <c r="E2" s="214" t="s">
        <v>1105</v>
      </c>
      <c r="F2" s="214"/>
      <c r="G2" s="214"/>
      <c r="H2" s="214" t="s">
        <v>1106</v>
      </c>
      <c r="I2" s="214"/>
      <c r="J2" s="214"/>
      <c r="K2" s="214" t="s">
        <v>1726</v>
      </c>
      <c r="L2" s="214"/>
      <c r="M2" s="214"/>
      <c r="N2" s="214"/>
    </row>
    <row r="3" spans="1:14" ht="15" x14ac:dyDescent="0.25">
      <c r="A3" s="217" t="s">
        <v>4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14" ht="15" customHeight="1" x14ac:dyDescent="0.2">
      <c r="A4" s="218" t="s">
        <v>5</v>
      </c>
      <c r="B4" s="219" t="s">
        <v>6</v>
      </c>
      <c r="C4" s="218" t="s">
        <v>7</v>
      </c>
      <c r="D4" s="218" t="s">
        <v>8</v>
      </c>
      <c r="E4" s="220" t="s">
        <v>9</v>
      </c>
      <c r="F4" s="219" t="s">
        <v>10</v>
      </c>
      <c r="G4" s="219" t="s">
        <v>11</v>
      </c>
      <c r="H4" s="220" t="s">
        <v>12</v>
      </c>
      <c r="I4" s="218"/>
      <c r="J4" s="218"/>
      <c r="K4" s="220" t="s">
        <v>13</v>
      </c>
      <c r="L4" s="218"/>
      <c r="M4" s="218"/>
      <c r="N4" s="219" t="s">
        <v>14</v>
      </c>
    </row>
    <row r="5" spans="1:14" ht="15" customHeight="1" x14ac:dyDescent="0.2">
      <c r="A5" s="219"/>
      <c r="B5" s="219"/>
      <c r="C5" s="219"/>
      <c r="D5" s="219"/>
      <c r="E5" s="219"/>
      <c r="F5" s="219"/>
      <c r="G5" s="219"/>
      <c r="H5" s="191" t="s">
        <v>15</v>
      </c>
      <c r="I5" s="191" t="s">
        <v>16</v>
      </c>
      <c r="J5" s="191" t="s">
        <v>13</v>
      </c>
      <c r="K5" s="191" t="s">
        <v>15</v>
      </c>
      <c r="L5" s="191" t="s">
        <v>16</v>
      </c>
      <c r="M5" s="191" t="s">
        <v>13</v>
      </c>
      <c r="N5" s="219"/>
    </row>
    <row r="6" spans="1:14" ht="24" customHeight="1" x14ac:dyDescent="0.2">
      <c r="A6" s="139" t="s">
        <v>17</v>
      </c>
      <c r="B6" s="139"/>
      <c r="C6" s="139"/>
      <c r="D6" s="139" t="s">
        <v>1341</v>
      </c>
      <c r="E6" s="139"/>
      <c r="F6" s="140"/>
      <c r="G6" s="139"/>
      <c r="H6" s="139"/>
      <c r="I6" s="139"/>
      <c r="J6" s="139"/>
      <c r="K6" s="139"/>
      <c r="L6" s="139"/>
      <c r="M6" s="137">
        <v>34467.78</v>
      </c>
      <c r="N6" s="138">
        <v>4.4177403372848617E-2</v>
      </c>
    </row>
    <row r="7" spans="1:14" ht="24" customHeight="1" x14ac:dyDescent="0.2">
      <c r="A7" s="183" t="s">
        <v>19</v>
      </c>
      <c r="B7" s="75" t="s">
        <v>20</v>
      </c>
      <c r="C7" s="183" t="s">
        <v>21</v>
      </c>
      <c r="D7" s="183" t="s">
        <v>22</v>
      </c>
      <c r="E7" s="76" t="s">
        <v>23</v>
      </c>
      <c r="F7" s="75">
        <v>6</v>
      </c>
      <c r="G7" s="78">
        <v>336.41</v>
      </c>
      <c r="H7" s="78">
        <v>43.7</v>
      </c>
      <c r="I7" s="78">
        <v>373.41</v>
      </c>
      <c r="J7" s="78">
        <v>417.11</v>
      </c>
      <c r="K7" s="78">
        <v>262.2</v>
      </c>
      <c r="L7" s="78">
        <v>2240.46</v>
      </c>
      <c r="M7" s="78">
        <v>2502.66</v>
      </c>
      <c r="N7" s="141">
        <v>3.2076629340530003E-3</v>
      </c>
    </row>
    <row r="8" spans="1:14" ht="24" customHeight="1" x14ac:dyDescent="0.2">
      <c r="A8" s="183" t="s">
        <v>24</v>
      </c>
      <c r="B8" s="75" t="s">
        <v>33</v>
      </c>
      <c r="C8" s="183" t="s">
        <v>21</v>
      </c>
      <c r="D8" s="183" t="s">
        <v>34</v>
      </c>
      <c r="E8" s="76" t="s">
        <v>35</v>
      </c>
      <c r="F8" s="75">
        <v>6</v>
      </c>
      <c r="G8" s="78">
        <v>4296.74</v>
      </c>
      <c r="H8" s="78">
        <v>4849.33</v>
      </c>
      <c r="I8" s="78">
        <v>478.19</v>
      </c>
      <c r="J8" s="78">
        <v>5327.52</v>
      </c>
      <c r="K8" s="78">
        <v>29095.98</v>
      </c>
      <c r="L8" s="78">
        <v>2869.14</v>
      </c>
      <c r="M8" s="78">
        <v>31965.119999999999</v>
      </c>
      <c r="N8" s="141">
        <v>4.0969740438795615E-2</v>
      </c>
    </row>
    <row r="9" spans="1:14" ht="24" customHeight="1" x14ac:dyDescent="0.2">
      <c r="A9" s="139" t="s">
        <v>29</v>
      </c>
      <c r="B9" s="139"/>
      <c r="C9" s="139"/>
      <c r="D9" s="139" t="s">
        <v>1342</v>
      </c>
      <c r="E9" s="139"/>
      <c r="F9" s="140"/>
      <c r="G9" s="139"/>
      <c r="H9" s="139"/>
      <c r="I9" s="139"/>
      <c r="J9" s="139"/>
      <c r="K9" s="139"/>
      <c r="L9" s="139"/>
      <c r="M9" s="137">
        <v>172836.73</v>
      </c>
      <c r="N9" s="138">
        <v>0.22152508629375392</v>
      </c>
    </row>
    <row r="10" spans="1:14" ht="24" customHeight="1" x14ac:dyDescent="0.2">
      <c r="A10" s="139" t="s">
        <v>30</v>
      </c>
      <c r="B10" s="139"/>
      <c r="C10" s="139"/>
      <c r="D10" s="139" t="s">
        <v>1343</v>
      </c>
      <c r="E10" s="139"/>
      <c r="F10" s="140"/>
      <c r="G10" s="139"/>
      <c r="H10" s="139"/>
      <c r="I10" s="139"/>
      <c r="J10" s="139"/>
      <c r="K10" s="139"/>
      <c r="L10" s="139"/>
      <c r="M10" s="137">
        <v>2865.4</v>
      </c>
      <c r="N10" s="138">
        <v>3.6725873155903986E-3</v>
      </c>
    </row>
    <row r="11" spans="1:14" ht="24" customHeight="1" x14ac:dyDescent="0.2">
      <c r="A11" s="183" t="s">
        <v>1344</v>
      </c>
      <c r="B11" s="75" t="s">
        <v>1193</v>
      </c>
      <c r="C11" s="183" t="s">
        <v>110</v>
      </c>
      <c r="D11" s="183" t="s">
        <v>1194</v>
      </c>
      <c r="E11" s="76" t="s">
        <v>80</v>
      </c>
      <c r="F11" s="75">
        <v>20</v>
      </c>
      <c r="G11" s="78">
        <v>115.55</v>
      </c>
      <c r="H11" s="78">
        <v>117.11</v>
      </c>
      <c r="I11" s="78">
        <v>26.16</v>
      </c>
      <c r="J11" s="78">
        <v>143.27000000000001</v>
      </c>
      <c r="K11" s="78">
        <v>2342.1999999999998</v>
      </c>
      <c r="L11" s="78">
        <v>523.20000000000005</v>
      </c>
      <c r="M11" s="78">
        <v>2865.4</v>
      </c>
      <c r="N11" s="141">
        <v>3.6725873155903986E-3</v>
      </c>
    </row>
    <row r="12" spans="1:14" ht="24" customHeight="1" x14ac:dyDescent="0.2">
      <c r="A12" s="139" t="s">
        <v>32</v>
      </c>
      <c r="B12" s="139"/>
      <c r="C12" s="139"/>
      <c r="D12" s="139" t="s">
        <v>1345</v>
      </c>
      <c r="E12" s="139"/>
      <c r="F12" s="140"/>
      <c r="G12" s="139"/>
      <c r="H12" s="139"/>
      <c r="I12" s="139"/>
      <c r="J12" s="139"/>
      <c r="K12" s="139"/>
      <c r="L12" s="139"/>
      <c r="M12" s="137">
        <v>149075.51999999999</v>
      </c>
      <c r="N12" s="138">
        <v>0.19107030914254303</v>
      </c>
    </row>
    <row r="13" spans="1:14" ht="72" customHeight="1" x14ac:dyDescent="0.2">
      <c r="A13" s="183" t="s">
        <v>1346</v>
      </c>
      <c r="B13" s="75" t="s">
        <v>1165</v>
      </c>
      <c r="C13" s="183" t="s">
        <v>110</v>
      </c>
      <c r="D13" s="183" t="s">
        <v>1166</v>
      </c>
      <c r="E13" s="76" t="s">
        <v>80</v>
      </c>
      <c r="F13" s="75">
        <v>3</v>
      </c>
      <c r="G13" s="78">
        <v>2259.9</v>
      </c>
      <c r="H13" s="78">
        <v>0</v>
      </c>
      <c r="I13" s="78">
        <v>2802.05</v>
      </c>
      <c r="J13" s="78">
        <v>2802.05</v>
      </c>
      <c r="K13" s="78">
        <v>0</v>
      </c>
      <c r="L13" s="78">
        <v>8406.15</v>
      </c>
      <c r="M13" s="78">
        <v>8406.15</v>
      </c>
      <c r="N13" s="141">
        <v>1.0774174587474778E-2</v>
      </c>
    </row>
    <row r="14" spans="1:14" ht="72" customHeight="1" x14ac:dyDescent="0.2">
      <c r="A14" s="183" t="s">
        <v>1347</v>
      </c>
      <c r="B14" s="75" t="s">
        <v>1120</v>
      </c>
      <c r="C14" s="183" t="s">
        <v>110</v>
      </c>
      <c r="D14" s="183" t="s">
        <v>1121</v>
      </c>
      <c r="E14" s="76" t="s">
        <v>80</v>
      </c>
      <c r="F14" s="75">
        <v>5</v>
      </c>
      <c r="G14" s="78">
        <v>2500.96</v>
      </c>
      <c r="H14" s="78">
        <v>0</v>
      </c>
      <c r="I14" s="78">
        <v>3100.94</v>
      </c>
      <c r="J14" s="78">
        <v>3100.94</v>
      </c>
      <c r="K14" s="78">
        <v>0</v>
      </c>
      <c r="L14" s="78">
        <v>15504.7</v>
      </c>
      <c r="M14" s="78">
        <v>15504.7</v>
      </c>
      <c r="N14" s="141">
        <v>1.9872396367709377E-2</v>
      </c>
    </row>
    <row r="15" spans="1:14" ht="72" customHeight="1" x14ac:dyDescent="0.2">
      <c r="A15" s="183" t="s">
        <v>1348</v>
      </c>
      <c r="B15" s="75" t="s">
        <v>1135</v>
      </c>
      <c r="C15" s="183" t="s">
        <v>110</v>
      </c>
      <c r="D15" s="183" t="s">
        <v>1136</v>
      </c>
      <c r="E15" s="76" t="s">
        <v>80</v>
      </c>
      <c r="F15" s="75">
        <v>2</v>
      </c>
      <c r="G15" s="78">
        <v>2689.78</v>
      </c>
      <c r="H15" s="78">
        <v>0</v>
      </c>
      <c r="I15" s="78">
        <v>3335.05</v>
      </c>
      <c r="J15" s="78">
        <v>3335.05</v>
      </c>
      <c r="K15" s="78">
        <v>0</v>
      </c>
      <c r="L15" s="78">
        <v>6670.1</v>
      </c>
      <c r="M15" s="78">
        <v>6670.1</v>
      </c>
      <c r="N15" s="141">
        <v>8.5490767968589079E-3</v>
      </c>
    </row>
    <row r="16" spans="1:14" ht="72" customHeight="1" x14ac:dyDescent="0.2">
      <c r="A16" s="183" t="s">
        <v>1349</v>
      </c>
      <c r="B16" s="75" t="s">
        <v>1115</v>
      </c>
      <c r="C16" s="183" t="s">
        <v>110</v>
      </c>
      <c r="D16" s="183" t="s">
        <v>1116</v>
      </c>
      <c r="E16" s="76" t="s">
        <v>80</v>
      </c>
      <c r="F16" s="75">
        <v>7</v>
      </c>
      <c r="G16" s="78">
        <v>3638.94</v>
      </c>
      <c r="H16" s="78">
        <v>0</v>
      </c>
      <c r="I16" s="78">
        <v>4511.92</v>
      </c>
      <c r="J16" s="78">
        <v>4511.92</v>
      </c>
      <c r="K16" s="78">
        <v>0</v>
      </c>
      <c r="L16" s="78">
        <v>31583.439999999999</v>
      </c>
      <c r="M16" s="78">
        <v>31583.439999999999</v>
      </c>
      <c r="N16" s="141">
        <v>4.0480540631922392E-2</v>
      </c>
    </row>
    <row r="17" spans="1:14" ht="72" customHeight="1" x14ac:dyDescent="0.2">
      <c r="A17" s="183" t="s">
        <v>1350</v>
      </c>
      <c r="B17" s="75" t="s">
        <v>1143</v>
      </c>
      <c r="C17" s="183" t="s">
        <v>110</v>
      </c>
      <c r="D17" s="183" t="s">
        <v>1144</v>
      </c>
      <c r="E17" s="76" t="s">
        <v>80</v>
      </c>
      <c r="F17" s="75">
        <v>2</v>
      </c>
      <c r="G17" s="78">
        <v>4198.3900000000003</v>
      </c>
      <c r="H17" s="78">
        <v>0</v>
      </c>
      <c r="I17" s="78">
        <v>5205.58</v>
      </c>
      <c r="J17" s="78">
        <v>5205.58</v>
      </c>
      <c r="K17" s="78">
        <v>0</v>
      </c>
      <c r="L17" s="78">
        <v>10411.16</v>
      </c>
      <c r="M17" s="78">
        <v>10411.16</v>
      </c>
      <c r="N17" s="141">
        <v>1.3343998798276727E-2</v>
      </c>
    </row>
    <row r="18" spans="1:14" ht="72" customHeight="1" x14ac:dyDescent="0.2">
      <c r="A18" s="183" t="s">
        <v>1351</v>
      </c>
      <c r="B18" s="75" t="s">
        <v>1123</v>
      </c>
      <c r="C18" s="183" t="s">
        <v>110</v>
      </c>
      <c r="D18" s="183" t="s">
        <v>1124</v>
      </c>
      <c r="E18" s="76" t="s">
        <v>80</v>
      </c>
      <c r="F18" s="75">
        <v>2</v>
      </c>
      <c r="G18" s="78">
        <v>7857.42</v>
      </c>
      <c r="H18" s="78">
        <v>0</v>
      </c>
      <c r="I18" s="78">
        <v>9742.41</v>
      </c>
      <c r="J18" s="78">
        <v>9742.41</v>
      </c>
      <c r="K18" s="78">
        <v>0</v>
      </c>
      <c r="L18" s="78">
        <v>19484.82</v>
      </c>
      <c r="M18" s="78">
        <v>19484.82</v>
      </c>
      <c r="N18" s="141">
        <v>2.4973721916159038E-2</v>
      </c>
    </row>
    <row r="19" spans="1:14" ht="72" customHeight="1" x14ac:dyDescent="0.2">
      <c r="A19" s="183" t="s">
        <v>1352</v>
      </c>
      <c r="B19" s="75" t="s">
        <v>1111</v>
      </c>
      <c r="C19" s="183" t="s">
        <v>110</v>
      </c>
      <c r="D19" s="183" t="s">
        <v>1112</v>
      </c>
      <c r="E19" s="76" t="s">
        <v>80</v>
      </c>
      <c r="F19" s="75">
        <v>3</v>
      </c>
      <c r="G19" s="78">
        <v>8637.84</v>
      </c>
      <c r="H19" s="78">
        <v>0</v>
      </c>
      <c r="I19" s="78">
        <v>10710.05</v>
      </c>
      <c r="J19" s="78">
        <v>10710.05</v>
      </c>
      <c r="K19" s="78">
        <v>0</v>
      </c>
      <c r="L19" s="78">
        <v>32130.15</v>
      </c>
      <c r="M19" s="78">
        <v>32130.15</v>
      </c>
      <c r="N19" s="141">
        <v>4.1181259627981026E-2</v>
      </c>
    </row>
    <row r="20" spans="1:14" ht="48" customHeight="1" x14ac:dyDescent="0.2">
      <c r="A20" s="183" t="s">
        <v>1353</v>
      </c>
      <c r="B20" s="75" t="s">
        <v>1208</v>
      </c>
      <c r="C20" s="183" t="s">
        <v>21</v>
      </c>
      <c r="D20" s="183" t="s">
        <v>1209</v>
      </c>
      <c r="E20" s="76" t="s">
        <v>39</v>
      </c>
      <c r="F20" s="75">
        <v>60</v>
      </c>
      <c r="G20" s="78">
        <v>31.45</v>
      </c>
      <c r="H20" s="78">
        <v>1.6</v>
      </c>
      <c r="I20" s="78">
        <v>37.39</v>
      </c>
      <c r="J20" s="78">
        <v>38.99</v>
      </c>
      <c r="K20" s="78">
        <v>96</v>
      </c>
      <c r="L20" s="78">
        <v>2243.4</v>
      </c>
      <c r="M20" s="78">
        <v>2339.4</v>
      </c>
      <c r="N20" s="141">
        <v>2.9984123564222023E-3</v>
      </c>
    </row>
    <row r="21" spans="1:14" ht="48" customHeight="1" x14ac:dyDescent="0.2">
      <c r="A21" s="183" t="s">
        <v>1354</v>
      </c>
      <c r="B21" s="75" t="s">
        <v>1161</v>
      </c>
      <c r="C21" s="183" t="s">
        <v>21</v>
      </c>
      <c r="D21" s="183" t="s">
        <v>1162</v>
      </c>
      <c r="E21" s="76" t="s">
        <v>39</v>
      </c>
      <c r="F21" s="75">
        <v>102</v>
      </c>
      <c r="G21" s="78">
        <v>54.17</v>
      </c>
      <c r="H21" s="78">
        <v>1.75</v>
      </c>
      <c r="I21" s="78">
        <v>65.41</v>
      </c>
      <c r="J21" s="78">
        <v>67.16</v>
      </c>
      <c r="K21" s="78">
        <v>178.5</v>
      </c>
      <c r="L21" s="78">
        <v>6671.82</v>
      </c>
      <c r="M21" s="78">
        <v>6850.32</v>
      </c>
      <c r="N21" s="141">
        <v>8.7800650309678291E-3</v>
      </c>
    </row>
    <row r="22" spans="1:14" ht="48" customHeight="1" x14ac:dyDescent="0.2">
      <c r="A22" s="183" t="s">
        <v>1355</v>
      </c>
      <c r="B22" s="75" t="s">
        <v>1175</v>
      </c>
      <c r="C22" s="183" t="s">
        <v>21</v>
      </c>
      <c r="D22" s="183" t="s">
        <v>1176</v>
      </c>
      <c r="E22" s="76" t="s">
        <v>39</v>
      </c>
      <c r="F22" s="75">
        <v>60</v>
      </c>
      <c r="G22" s="78">
        <v>68.47</v>
      </c>
      <c r="H22" s="78">
        <v>1.88</v>
      </c>
      <c r="I22" s="78">
        <v>83.01</v>
      </c>
      <c r="J22" s="78">
        <v>84.89</v>
      </c>
      <c r="K22" s="78">
        <v>112.8</v>
      </c>
      <c r="L22" s="78">
        <v>4980.6000000000004</v>
      </c>
      <c r="M22" s="78">
        <v>5093.3999999999996</v>
      </c>
      <c r="N22" s="141">
        <v>6.5282181312305912E-3</v>
      </c>
    </row>
    <row r="23" spans="1:14" ht="48" customHeight="1" x14ac:dyDescent="0.2">
      <c r="A23" s="183" t="s">
        <v>1356</v>
      </c>
      <c r="B23" s="75" t="s">
        <v>1140</v>
      </c>
      <c r="C23" s="183" t="s">
        <v>21</v>
      </c>
      <c r="D23" s="183" t="s">
        <v>1141</v>
      </c>
      <c r="E23" s="76" t="s">
        <v>39</v>
      </c>
      <c r="F23" s="75">
        <v>102</v>
      </c>
      <c r="G23" s="78">
        <v>83.83</v>
      </c>
      <c r="H23" s="78">
        <v>1.97</v>
      </c>
      <c r="I23" s="78">
        <v>101.97</v>
      </c>
      <c r="J23" s="78">
        <v>103.94</v>
      </c>
      <c r="K23" s="78">
        <v>200.94</v>
      </c>
      <c r="L23" s="78">
        <v>10400.94</v>
      </c>
      <c r="M23" s="78">
        <v>10601.88</v>
      </c>
      <c r="N23" s="141">
        <v>1.3588444897540146E-2</v>
      </c>
    </row>
    <row r="24" spans="1:14" ht="24" customHeight="1" x14ac:dyDescent="0.2">
      <c r="A24" s="139" t="s">
        <v>1357</v>
      </c>
      <c r="B24" s="139"/>
      <c r="C24" s="139"/>
      <c r="D24" s="139" t="s">
        <v>111</v>
      </c>
      <c r="E24" s="139"/>
      <c r="F24" s="140"/>
      <c r="G24" s="139"/>
      <c r="H24" s="139"/>
      <c r="I24" s="139"/>
      <c r="J24" s="139"/>
      <c r="K24" s="139"/>
      <c r="L24" s="139"/>
      <c r="M24" s="137">
        <v>20895.810000000001</v>
      </c>
      <c r="N24" s="138">
        <v>2.6782189835620508E-2</v>
      </c>
    </row>
    <row r="25" spans="1:14" ht="24" customHeight="1" x14ac:dyDescent="0.2">
      <c r="A25" s="183" t="s">
        <v>1358</v>
      </c>
      <c r="B25" s="75" t="s">
        <v>1147</v>
      </c>
      <c r="C25" s="183" t="s">
        <v>25</v>
      </c>
      <c r="D25" s="183" t="s">
        <v>1148</v>
      </c>
      <c r="E25" s="76" t="s">
        <v>39</v>
      </c>
      <c r="F25" s="75">
        <v>380</v>
      </c>
      <c r="G25" s="78">
        <v>19.260000000000002</v>
      </c>
      <c r="H25" s="78">
        <v>5.76</v>
      </c>
      <c r="I25" s="78">
        <v>18.12</v>
      </c>
      <c r="J25" s="78">
        <v>23.88</v>
      </c>
      <c r="K25" s="78">
        <v>2188.8000000000002</v>
      </c>
      <c r="L25" s="78">
        <v>6885.6</v>
      </c>
      <c r="M25" s="78">
        <v>9074.4</v>
      </c>
      <c r="N25" s="141">
        <v>1.1630671576950342E-2</v>
      </c>
    </row>
    <row r="26" spans="1:14" ht="36" customHeight="1" x14ac:dyDescent="0.2">
      <c r="A26" s="183" t="s">
        <v>1359</v>
      </c>
      <c r="B26" s="75" t="s">
        <v>144</v>
      </c>
      <c r="C26" s="183" t="s">
        <v>21</v>
      </c>
      <c r="D26" s="183" t="s">
        <v>145</v>
      </c>
      <c r="E26" s="76" t="s">
        <v>39</v>
      </c>
      <c r="F26" s="75">
        <v>960</v>
      </c>
      <c r="G26" s="78">
        <v>6.25</v>
      </c>
      <c r="H26" s="78">
        <v>1.22</v>
      </c>
      <c r="I26" s="78">
        <v>6.52</v>
      </c>
      <c r="J26" s="78">
        <v>7.74</v>
      </c>
      <c r="K26" s="78">
        <v>1171.2</v>
      </c>
      <c r="L26" s="78">
        <v>6259.2</v>
      </c>
      <c r="M26" s="78">
        <v>7430.4</v>
      </c>
      <c r="N26" s="141">
        <v>9.5235544041889081E-3</v>
      </c>
    </row>
    <row r="27" spans="1:14" ht="24" customHeight="1" x14ac:dyDescent="0.2">
      <c r="A27" s="183" t="s">
        <v>1360</v>
      </c>
      <c r="B27" s="75" t="s">
        <v>149</v>
      </c>
      <c r="C27" s="183" t="s">
        <v>21</v>
      </c>
      <c r="D27" s="183" t="s">
        <v>1291</v>
      </c>
      <c r="E27" s="76" t="s">
        <v>77</v>
      </c>
      <c r="F27" s="75">
        <v>1</v>
      </c>
      <c r="G27" s="78">
        <v>80.849999999999994</v>
      </c>
      <c r="H27" s="78">
        <v>6.11</v>
      </c>
      <c r="I27" s="78">
        <v>94.13</v>
      </c>
      <c r="J27" s="78">
        <v>100.24</v>
      </c>
      <c r="K27" s="78">
        <v>6.11</v>
      </c>
      <c r="L27" s="78">
        <v>94.13</v>
      </c>
      <c r="M27" s="78">
        <v>100.24</v>
      </c>
      <c r="N27" s="141">
        <v>1.2847775267494296E-4</v>
      </c>
    </row>
    <row r="28" spans="1:14" ht="24" customHeight="1" x14ac:dyDescent="0.2">
      <c r="A28" s="183" t="s">
        <v>1361</v>
      </c>
      <c r="B28" s="75" t="s">
        <v>1330</v>
      </c>
      <c r="C28" s="183" t="s">
        <v>21</v>
      </c>
      <c r="D28" s="183" t="s">
        <v>1331</v>
      </c>
      <c r="E28" s="76" t="s">
        <v>77</v>
      </c>
      <c r="F28" s="75">
        <v>2</v>
      </c>
      <c r="G28" s="78">
        <v>13.69</v>
      </c>
      <c r="H28" s="78">
        <v>2.0299999999999998</v>
      </c>
      <c r="I28" s="78">
        <v>14.94</v>
      </c>
      <c r="J28" s="78">
        <v>16.97</v>
      </c>
      <c r="K28" s="78">
        <v>4.0599999999999996</v>
      </c>
      <c r="L28" s="78">
        <v>29.88</v>
      </c>
      <c r="M28" s="78">
        <v>33.94</v>
      </c>
      <c r="N28" s="141">
        <v>4.3500946985111374E-5</v>
      </c>
    </row>
    <row r="29" spans="1:14" ht="36" customHeight="1" x14ac:dyDescent="0.2">
      <c r="A29" s="183" t="s">
        <v>1362</v>
      </c>
      <c r="B29" s="75" t="s">
        <v>1264</v>
      </c>
      <c r="C29" s="183" t="s">
        <v>21</v>
      </c>
      <c r="D29" s="183" t="s">
        <v>1265</v>
      </c>
      <c r="E29" s="76" t="s">
        <v>39</v>
      </c>
      <c r="F29" s="75">
        <v>41</v>
      </c>
      <c r="G29" s="78">
        <v>15.11</v>
      </c>
      <c r="H29" s="78">
        <v>4.5999999999999996</v>
      </c>
      <c r="I29" s="78">
        <v>14.13</v>
      </c>
      <c r="J29" s="78">
        <v>18.73</v>
      </c>
      <c r="K29" s="78">
        <v>188.6</v>
      </c>
      <c r="L29" s="78">
        <v>579.33000000000004</v>
      </c>
      <c r="M29" s="78">
        <v>767.93</v>
      </c>
      <c r="N29" s="141">
        <v>9.8425698934226803E-4</v>
      </c>
    </row>
    <row r="30" spans="1:14" ht="36" customHeight="1" x14ac:dyDescent="0.2">
      <c r="A30" s="183" t="s">
        <v>1363</v>
      </c>
      <c r="B30" s="75" t="s">
        <v>1307</v>
      </c>
      <c r="C30" s="183" t="s">
        <v>21</v>
      </c>
      <c r="D30" s="183" t="s">
        <v>1308</v>
      </c>
      <c r="E30" s="76" t="s">
        <v>77</v>
      </c>
      <c r="F30" s="75">
        <v>12</v>
      </c>
      <c r="G30" s="78">
        <v>11.86</v>
      </c>
      <c r="H30" s="78">
        <v>6.42</v>
      </c>
      <c r="I30" s="78">
        <v>8.2799999999999994</v>
      </c>
      <c r="J30" s="78">
        <v>14.7</v>
      </c>
      <c r="K30" s="78">
        <v>77.040000000000006</v>
      </c>
      <c r="L30" s="78">
        <v>99.36</v>
      </c>
      <c r="M30" s="78">
        <v>176.4</v>
      </c>
      <c r="N30" s="141">
        <v>2.2609213459557002E-4</v>
      </c>
    </row>
    <row r="31" spans="1:14" ht="36" customHeight="1" x14ac:dyDescent="0.2">
      <c r="A31" s="183" t="s">
        <v>1364</v>
      </c>
      <c r="B31" s="75" t="s">
        <v>1289</v>
      </c>
      <c r="C31" s="183" t="s">
        <v>21</v>
      </c>
      <c r="D31" s="183" t="s">
        <v>1290</v>
      </c>
      <c r="E31" s="76" t="s">
        <v>77</v>
      </c>
      <c r="F31" s="75">
        <v>40</v>
      </c>
      <c r="G31" s="78">
        <v>6.82</v>
      </c>
      <c r="H31" s="78">
        <v>4.26</v>
      </c>
      <c r="I31" s="78">
        <v>4.1900000000000004</v>
      </c>
      <c r="J31" s="78">
        <v>8.4499999999999993</v>
      </c>
      <c r="K31" s="78">
        <v>170.4</v>
      </c>
      <c r="L31" s="78">
        <v>167.6</v>
      </c>
      <c r="M31" s="78">
        <v>338</v>
      </c>
      <c r="N31" s="141">
        <v>4.3321508783051394E-4</v>
      </c>
    </row>
    <row r="32" spans="1:14" ht="24" customHeight="1" x14ac:dyDescent="0.2">
      <c r="A32" s="183" t="s">
        <v>1365</v>
      </c>
      <c r="B32" s="75" t="s">
        <v>135</v>
      </c>
      <c r="C32" s="183" t="s">
        <v>25</v>
      </c>
      <c r="D32" s="183" t="s">
        <v>136</v>
      </c>
      <c r="E32" s="76" t="s">
        <v>80</v>
      </c>
      <c r="F32" s="75">
        <v>4</v>
      </c>
      <c r="G32" s="78">
        <v>78.59</v>
      </c>
      <c r="H32" s="78">
        <v>13.84</v>
      </c>
      <c r="I32" s="78">
        <v>83.6</v>
      </c>
      <c r="J32" s="78">
        <v>97.44</v>
      </c>
      <c r="K32" s="78">
        <v>55.36</v>
      </c>
      <c r="L32" s="78">
        <v>334.4</v>
      </c>
      <c r="M32" s="78">
        <v>389.76</v>
      </c>
      <c r="N32" s="141">
        <v>4.9955595453497368E-4</v>
      </c>
    </row>
    <row r="33" spans="1:14" ht="24" customHeight="1" x14ac:dyDescent="0.2">
      <c r="A33" s="183" t="s">
        <v>1366</v>
      </c>
      <c r="B33" s="75" t="s">
        <v>1253</v>
      </c>
      <c r="C33" s="183" t="s">
        <v>21</v>
      </c>
      <c r="D33" s="183" t="s">
        <v>1254</v>
      </c>
      <c r="E33" s="76" t="s">
        <v>39</v>
      </c>
      <c r="F33" s="75">
        <v>660</v>
      </c>
      <c r="G33" s="78">
        <v>0.51</v>
      </c>
      <c r="H33" s="78">
        <v>0.4</v>
      </c>
      <c r="I33" s="78">
        <v>0.23</v>
      </c>
      <c r="J33" s="78">
        <v>0.63</v>
      </c>
      <c r="K33" s="78">
        <v>264</v>
      </c>
      <c r="L33" s="78">
        <v>151.80000000000001</v>
      </c>
      <c r="M33" s="78">
        <v>415.8</v>
      </c>
      <c r="N33" s="141">
        <v>5.329314601181293E-4</v>
      </c>
    </row>
    <row r="34" spans="1:14" ht="36" customHeight="1" x14ac:dyDescent="0.2">
      <c r="A34" s="183" t="s">
        <v>1367</v>
      </c>
      <c r="B34" s="75" t="s">
        <v>1326</v>
      </c>
      <c r="C34" s="183" t="s">
        <v>25</v>
      </c>
      <c r="D34" s="183" t="s">
        <v>1327</v>
      </c>
      <c r="E34" s="76" t="s">
        <v>80</v>
      </c>
      <c r="F34" s="75">
        <v>6</v>
      </c>
      <c r="G34" s="78">
        <v>6.96</v>
      </c>
      <c r="H34" s="78">
        <v>1.83</v>
      </c>
      <c r="I34" s="78">
        <v>6.79</v>
      </c>
      <c r="J34" s="78">
        <v>8.6199999999999992</v>
      </c>
      <c r="K34" s="78">
        <v>10.98</v>
      </c>
      <c r="L34" s="78">
        <v>40.74</v>
      </c>
      <c r="M34" s="78">
        <v>51.72</v>
      </c>
      <c r="N34" s="141">
        <v>6.6289598646728342E-5</v>
      </c>
    </row>
    <row r="35" spans="1:14" ht="24" customHeight="1" x14ac:dyDescent="0.2">
      <c r="A35" s="183" t="s">
        <v>1368</v>
      </c>
      <c r="B35" s="75" t="s">
        <v>1336</v>
      </c>
      <c r="C35" s="183" t="s">
        <v>25</v>
      </c>
      <c r="D35" s="183" t="s">
        <v>1337</v>
      </c>
      <c r="E35" s="76" t="s">
        <v>80</v>
      </c>
      <c r="F35" s="75">
        <v>6</v>
      </c>
      <c r="G35" s="78">
        <v>2.0299999999999998</v>
      </c>
      <c r="H35" s="78">
        <v>0.28999999999999998</v>
      </c>
      <c r="I35" s="78">
        <v>2.2200000000000002</v>
      </c>
      <c r="J35" s="78">
        <v>2.5099999999999998</v>
      </c>
      <c r="K35" s="78">
        <v>1.74</v>
      </c>
      <c r="L35" s="78">
        <v>13.32</v>
      </c>
      <c r="M35" s="78">
        <v>15.06</v>
      </c>
      <c r="N35" s="141">
        <v>1.9302423735880296E-5</v>
      </c>
    </row>
    <row r="36" spans="1:14" ht="36" customHeight="1" x14ac:dyDescent="0.2">
      <c r="A36" s="183" t="s">
        <v>1369</v>
      </c>
      <c r="B36" s="75" t="s">
        <v>1195</v>
      </c>
      <c r="C36" s="183" t="s">
        <v>25</v>
      </c>
      <c r="D36" s="183" t="s">
        <v>1196</v>
      </c>
      <c r="E36" s="76" t="s">
        <v>80</v>
      </c>
      <c r="F36" s="75">
        <v>24</v>
      </c>
      <c r="G36" s="78">
        <v>70.650000000000006</v>
      </c>
      <c r="H36" s="78">
        <v>27.7</v>
      </c>
      <c r="I36" s="78">
        <v>59.89</v>
      </c>
      <c r="J36" s="78">
        <v>87.59</v>
      </c>
      <c r="K36" s="78">
        <v>664.8</v>
      </c>
      <c r="L36" s="78">
        <v>1437.36</v>
      </c>
      <c r="M36" s="78">
        <v>2102.16</v>
      </c>
      <c r="N36" s="141">
        <v>2.6943415060171395E-3</v>
      </c>
    </row>
    <row r="37" spans="1:14" ht="24" customHeight="1" x14ac:dyDescent="0.2">
      <c r="A37" s="139" t="s">
        <v>36</v>
      </c>
      <c r="B37" s="139"/>
      <c r="C37" s="139"/>
      <c r="D37" s="139" t="s">
        <v>1370</v>
      </c>
      <c r="E37" s="139"/>
      <c r="F37" s="140"/>
      <c r="G37" s="139"/>
      <c r="H37" s="139"/>
      <c r="I37" s="139"/>
      <c r="J37" s="139"/>
      <c r="K37" s="139"/>
      <c r="L37" s="139"/>
      <c r="M37" s="137">
        <v>572908.39</v>
      </c>
      <c r="N37" s="138">
        <v>0.73429751033339741</v>
      </c>
    </row>
    <row r="38" spans="1:14" ht="24" customHeight="1" x14ac:dyDescent="0.2">
      <c r="A38" s="139" t="s">
        <v>37</v>
      </c>
      <c r="B38" s="139"/>
      <c r="C38" s="139"/>
      <c r="D38" s="139" t="s">
        <v>18</v>
      </c>
      <c r="E38" s="139"/>
      <c r="F38" s="140"/>
      <c r="G38" s="139"/>
      <c r="H38" s="139"/>
      <c r="I38" s="139"/>
      <c r="J38" s="139"/>
      <c r="K38" s="139"/>
      <c r="L38" s="139"/>
      <c r="M38" s="137">
        <v>19659.61</v>
      </c>
      <c r="N38" s="138">
        <v>2.519775051143092E-2</v>
      </c>
    </row>
    <row r="39" spans="1:14" ht="36" customHeight="1" x14ac:dyDescent="0.2">
      <c r="A39" s="183" t="s">
        <v>38</v>
      </c>
      <c r="B39" s="75" t="s">
        <v>26</v>
      </c>
      <c r="C39" s="183" t="s">
        <v>21</v>
      </c>
      <c r="D39" s="183" t="s">
        <v>27</v>
      </c>
      <c r="E39" s="76" t="s">
        <v>28</v>
      </c>
      <c r="F39" s="75">
        <v>8.1</v>
      </c>
      <c r="G39" s="78">
        <v>41.92</v>
      </c>
      <c r="H39" s="78">
        <v>7.63</v>
      </c>
      <c r="I39" s="78">
        <v>44.34</v>
      </c>
      <c r="J39" s="78">
        <v>51.97</v>
      </c>
      <c r="K39" s="78">
        <v>61.8</v>
      </c>
      <c r="L39" s="78">
        <v>359.15</v>
      </c>
      <c r="M39" s="78">
        <v>420.95</v>
      </c>
      <c r="N39" s="141">
        <v>5.3953222255104987E-4</v>
      </c>
    </row>
    <row r="40" spans="1:14" ht="24" customHeight="1" x14ac:dyDescent="0.2">
      <c r="A40" s="183" t="s">
        <v>1371</v>
      </c>
      <c r="B40" s="75" t="s">
        <v>1299</v>
      </c>
      <c r="C40" s="183" t="s">
        <v>25</v>
      </c>
      <c r="D40" s="183" t="s">
        <v>1064</v>
      </c>
      <c r="E40" s="76" t="s">
        <v>23</v>
      </c>
      <c r="F40" s="75">
        <v>20</v>
      </c>
      <c r="G40" s="78">
        <v>8.2799999999999994</v>
      </c>
      <c r="H40" s="78">
        <v>6.37</v>
      </c>
      <c r="I40" s="78">
        <v>3.89</v>
      </c>
      <c r="J40" s="78">
        <v>10.26</v>
      </c>
      <c r="K40" s="78">
        <v>127.4</v>
      </c>
      <c r="L40" s="78">
        <v>77.8</v>
      </c>
      <c r="M40" s="78">
        <v>205.2</v>
      </c>
      <c r="N40" s="141">
        <v>2.6300513616219368E-4</v>
      </c>
    </row>
    <row r="41" spans="1:14" ht="24" customHeight="1" x14ac:dyDescent="0.2">
      <c r="A41" s="183" t="s">
        <v>1372</v>
      </c>
      <c r="B41" s="75" t="s">
        <v>1168</v>
      </c>
      <c r="C41" s="183" t="s">
        <v>25</v>
      </c>
      <c r="D41" s="183" t="s">
        <v>1063</v>
      </c>
      <c r="E41" s="76" t="s">
        <v>23</v>
      </c>
      <c r="F41" s="75">
        <v>550</v>
      </c>
      <c r="G41" s="78">
        <v>7.45</v>
      </c>
      <c r="H41" s="78">
        <v>5.8</v>
      </c>
      <c r="I41" s="78">
        <v>3.43</v>
      </c>
      <c r="J41" s="78">
        <v>9.23</v>
      </c>
      <c r="K41" s="78">
        <v>3190</v>
      </c>
      <c r="L41" s="78">
        <v>1886.5</v>
      </c>
      <c r="M41" s="78">
        <v>5076.5</v>
      </c>
      <c r="N41" s="141">
        <v>6.5065573768390656E-3</v>
      </c>
    </row>
    <row r="42" spans="1:14" ht="24" customHeight="1" x14ac:dyDescent="0.2">
      <c r="A42" s="183" t="s">
        <v>1373</v>
      </c>
      <c r="B42" s="75" t="s">
        <v>1310</v>
      </c>
      <c r="C42" s="183" t="s">
        <v>25</v>
      </c>
      <c r="D42" s="183" t="s">
        <v>1311</v>
      </c>
      <c r="E42" s="76" t="s">
        <v>23</v>
      </c>
      <c r="F42" s="75">
        <v>34.159999999999997</v>
      </c>
      <c r="G42" s="78">
        <v>3.73</v>
      </c>
      <c r="H42" s="78">
        <v>3.05</v>
      </c>
      <c r="I42" s="78">
        <v>1.57</v>
      </c>
      <c r="J42" s="78">
        <v>4.62</v>
      </c>
      <c r="K42" s="78">
        <v>104.18</v>
      </c>
      <c r="L42" s="78">
        <v>53.63</v>
      </c>
      <c r="M42" s="78">
        <v>157.81</v>
      </c>
      <c r="N42" s="141">
        <v>2.0226530476489174E-4</v>
      </c>
    </row>
    <row r="43" spans="1:14" ht="24" customHeight="1" x14ac:dyDescent="0.2">
      <c r="A43" s="183" t="s">
        <v>1374</v>
      </c>
      <c r="B43" s="75" t="s">
        <v>1305</v>
      </c>
      <c r="C43" s="183" t="s">
        <v>105</v>
      </c>
      <c r="D43" s="183" t="s">
        <v>1306</v>
      </c>
      <c r="E43" s="76" t="s">
        <v>77</v>
      </c>
      <c r="F43" s="75">
        <v>2</v>
      </c>
      <c r="G43" s="78">
        <v>72.64</v>
      </c>
      <c r="H43" s="78">
        <v>90.06</v>
      </c>
      <c r="I43" s="78">
        <v>0</v>
      </c>
      <c r="J43" s="78">
        <v>90.06</v>
      </c>
      <c r="K43" s="78">
        <v>180.12</v>
      </c>
      <c r="L43" s="78">
        <v>0</v>
      </c>
      <c r="M43" s="78">
        <v>180.12</v>
      </c>
      <c r="N43" s="141">
        <v>2.3086006396459222E-4</v>
      </c>
    </row>
    <row r="44" spans="1:14" ht="24" customHeight="1" x14ac:dyDescent="0.2">
      <c r="A44" s="183" t="s">
        <v>1375</v>
      </c>
      <c r="B44" s="75" t="s">
        <v>1321</v>
      </c>
      <c r="C44" s="183" t="s">
        <v>105</v>
      </c>
      <c r="D44" s="183" t="s">
        <v>1065</v>
      </c>
      <c r="E44" s="76" t="s">
        <v>23</v>
      </c>
      <c r="F44" s="75">
        <v>7.8</v>
      </c>
      <c r="G44" s="78">
        <v>8.8000000000000007</v>
      </c>
      <c r="H44" s="78">
        <v>10.9</v>
      </c>
      <c r="I44" s="78">
        <v>0.01</v>
      </c>
      <c r="J44" s="78">
        <v>10.91</v>
      </c>
      <c r="K44" s="78">
        <v>85.02</v>
      </c>
      <c r="L44" s="78">
        <v>7.0000000000000007E-2</v>
      </c>
      <c r="M44" s="78">
        <v>85.09</v>
      </c>
      <c r="N44" s="141">
        <v>1.0905997580916696E-4</v>
      </c>
    </row>
    <row r="45" spans="1:14" ht="24" customHeight="1" x14ac:dyDescent="0.2">
      <c r="A45" s="183" t="s">
        <v>1376</v>
      </c>
      <c r="B45" s="75" t="s">
        <v>1328</v>
      </c>
      <c r="C45" s="183" t="s">
        <v>105</v>
      </c>
      <c r="D45" s="183" t="s">
        <v>1069</v>
      </c>
      <c r="E45" s="76" t="s">
        <v>23</v>
      </c>
      <c r="F45" s="75">
        <v>4.5999999999999996</v>
      </c>
      <c r="G45" s="78">
        <v>7.26</v>
      </c>
      <c r="H45" s="78">
        <v>8.99</v>
      </c>
      <c r="I45" s="78">
        <v>0.01</v>
      </c>
      <c r="J45" s="78">
        <v>9</v>
      </c>
      <c r="K45" s="78">
        <v>41.35</v>
      </c>
      <c r="L45" s="78">
        <v>0.05</v>
      </c>
      <c r="M45" s="78">
        <v>41.4</v>
      </c>
      <c r="N45" s="141">
        <v>5.3062439752021535E-5</v>
      </c>
    </row>
    <row r="46" spans="1:14" ht="24" customHeight="1" x14ac:dyDescent="0.2">
      <c r="A46" s="183" t="s">
        <v>1377</v>
      </c>
      <c r="B46" s="75" t="s">
        <v>1249</v>
      </c>
      <c r="C46" s="183" t="s">
        <v>105</v>
      </c>
      <c r="D46" s="183" t="s">
        <v>1070</v>
      </c>
      <c r="E46" s="76" t="s">
        <v>23</v>
      </c>
      <c r="F46" s="75">
        <v>48</v>
      </c>
      <c r="G46" s="78">
        <v>14.1</v>
      </c>
      <c r="H46" s="78">
        <v>17.47</v>
      </c>
      <c r="I46" s="78">
        <v>0.01</v>
      </c>
      <c r="J46" s="78">
        <v>17.48</v>
      </c>
      <c r="K46" s="78">
        <v>838.56</v>
      </c>
      <c r="L46" s="78">
        <v>0.48</v>
      </c>
      <c r="M46" s="78">
        <v>839.04</v>
      </c>
      <c r="N46" s="141">
        <v>1.075398778974303E-3</v>
      </c>
    </row>
    <row r="47" spans="1:14" ht="24" customHeight="1" x14ac:dyDescent="0.2">
      <c r="A47" s="183" t="s">
        <v>1378</v>
      </c>
      <c r="B47" s="75" t="s">
        <v>1300</v>
      </c>
      <c r="C47" s="183" t="s">
        <v>105</v>
      </c>
      <c r="D47" s="183" t="s">
        <v>1301</v>
      </c>
      <c r="E47" s="76" t="s">
        <v>23</v>
      </c>
      <c r="F47" s="75">
        <v>28.17</v>
      </c>
      <c r="G47" s="78">
        <v>5.65</v>
      </c>
      <c r="H47" s="78">
        <v>6.99</v>
      </c>
      <c r="I47" s="78">
        <v>0.01</v>
      </c>
      <c r="J47" s="78">
        <v>7</v>
      </c>
      <c r="K47" s="78">
        <v>196.9</v>
      </c>
      <c r="L47" s="78">
        <v>0.28999999999999998</v>
      </c>
      <c r="M47" s="78">
        <v>197.19</v>
      </c>
      <c r="N47" s="141">
        <v>2.5273870760147645E-4</v>
      </c>
    </row>
    <row r="48" spans="1:14" ht="24" customHeight="1" x14ac:dyDescent="0.2">
      <c r="A48" s="183" t="s">
        <v>1379</v>
      </c>
      <c r="B48" s="75" t="s">
        <v>1324</v>
      </c>
      <c r="C48" s="183" t="s">
        <v>105</v>
      </c>
      <c r="D48" s="183" t="s">
        <v>1325</v>
      </c>
      <c r="E48" s="76" t="s">
        <v>77</v>
      </c>
      <c r="F48" s="75">
        <v>3</v>
      </c>
      <c r="G48" s="78">
        <v>17.54</v>
      </c>
      <c r="H48" s="78">
        <v>21.73</v>
      </c>
      <c r="I48" s="78">
        <v>0.01</v>
      </c>
      <c r="J48" s="78">
        <v>21.74</v>
      </c>
      <c r="K48" s="78">
        <v>65.19</v>
      </c>
      <c r="L48" s="78">
        <v>0.03</v>
      </c>
      <c r="M48" s="78">
        <v>65.22</v>
      </c>
      <c r="N48" s="141">
        <v>8.3592568131083189E-5</v>
      </c>
    </row>
    <row r="49" spans="1:14" ht="24" customHeight="1" x14ac:dyDescent="0.2">
      <c r="A49" s="183" t="s">
        <v>1380</v>
      </c>
      <c r="B49" s="75" t="s">
        <v>1171</v>
      </c>
      <c r="C49" s="183" t="s">
        <v>25</v>
      </c>
      <c r="D49" s="183" t="s">
        <v>1172</v>
      </c>
      <c r="E49" s="76" t="s">
        <v>23</v>
      </c>
      <c r="F49" s="75">
        <v>512</v>
      </c>
      <c r="G49" s="78">
        <v>7.92</v>
      </c>
      <c r="H49" s="78">
        <v>6.39</v>
      </c>
      <c r="I49" s="78">
        <v>3.43</v>
      </c>
      <c r="J49" s="78">
        <v>9.82</v>
      </c>
      <c r="K49" s="78">
        <v>3271.68</v>
      </c>
      <c r="L49" s="78">
        <v>1756.16</v>
      </c>
      <c r="M49" s="78">
        <v>5027.84</v>
      </c>
      <c r="N49" s="141">
        <v>6.4441897846087906E-3</v>
      </c>
    </row>
    <row r="50" spans="1:14" ht="24" customHeight="1" x14ac:dyDescent="0.2">
      <c r="A50" s="183" t="s">
        <v>1381</v>
      </c>
      <c r="B50" s="75" t="s">
        <v>1317</v>
      </c>
      <c r="C50" s="183" t="s">
        <v>21</v>
      </c>
      <c r="D50" s="183" t="s">
        <v>974</v>
      </c>
      <c r="E50" s="76" t="s">
        <v>23</v>
      </c>
      <c r="F50" s="75">
        <v>135</v>
      </c>
      <c r="G50" s="78">
        <v>1.26</v>
      </c>
      <c r="H50" s="78">
        <v>0.99</v>
      </c>
      <c r="I50" s="78">
        <v>0.56999999999999995</v>
      </c>
      <c r="J50" s="78">
        <v>1.56</v>
      </c>
      <c r="K50" s="78">
        <v>133.65</v>
      </c>
      <c r="L50" s="78">
        <v>76.95</v>
      </c>
      <c r="M50" s="78">
        <v>210.6</v>
      </c>
      <c r="N50" s="141">
        <v>2.6992632395593562E-4</v>
      </c>
    </row>
    <row r="51" spans="1:14" ht="24" customHeight="1" x14ac:dyDescent="0.2">
      <c r="A51" s="183" t="s">
        <v>1727</v>
      </c>
      <c r="B51" s="75" t="s">
        <v>1728</v>
      </c>
      <c r="C51" s="183" t="s">
        <v>25</v>
      </c>
      <c r="D51" s="183" t="s">
        <v>1707</v>
      </c>
      <c r="E51" s="76" t="s">
        <v>28</v>
      </c>
      <c r="F51" s="75">
        <v>96.41</v>
      </c>
      <c r="G51" s="78">
        <v>11.93</v>
      </c>
      <c r="H51" s="78">
        <v>9.17</v>
      </c>
      <c r="I51" s="78">
        <v>5.62</v>
      </c>
      <c r="J51" s="78">
        <v>14.79</v>
      </c>
      <c r="K51" s="78">
        <v>884.07</v>
      </c>
      <c r="L51" s="78">
        <v>541.83000000000004</v>
      </c>
      <c r="M51" s="78">
        <v>1425.9</v>
      </c>
      <c r="N51" s="141">
        <v>1.8275780879808575E-3</v>
      </c>
    </row>
    <row r="52" spans="1:14" ht="36" customHeight="1" x14ac:dyDescent="0.2">
      <c r="A52" s="183" t="s">
        <v>1729</v>
      </c>
      <c r="B52" s="75" t="s">
        <v>1730</v>
      </c>
      <c r="C52" s="183" t="s">
        <v>21</v>
      </c>
      <c r="D52" s="183" t="s">
        <v>1708</v>
      </c>
      <c r="E52" s="76" t="s">
        <v>1731</v>
      </c>
      <c r="F52" s="75">
        <v>2892.3</v>
      </c>
      <c r="G52" s="78">
        <v>1.6</v>
      </c>
      <c r="H52" s="78">
        <v>0.08</v>
      </c>
      <c r="I52" s="78">
        <v>1.9</v>
      </c>
      <c r="J52" s="78">
        <v>1.98</v>
      </c>
      <c r="K52" s="78">
        <v>231.38</v>
      </c>
      <c r="L52" s="78">
        <v>5495.37</v>
      </c>
      <c r="M52" s="78">
        <v>5726.75</v>
      </c>
      <c r="N52" s="141">
        <v>7.3399837403354904E-3</v>
      </c>
    </row>
    <row r="53" spans="1:14" ht="24" customHeight="1" x14ac:dyDescent="0.2">
      <c r="A53" s="139" t="s">
        <v>40</v>
      </c>
      <c r="B53" s="139"/>
      <c r="C53" s="139"/>
      <c r="D53" s="139" t="s">
        <v>63</v>
      </c>
      <c r="E53" s="139"/>
      <c r="F53" s="140"/>
      <c r="G53" s="139"/>
      <c r="H53" s="139"/>
      <c r="I53" s="139"/>
      <c r="J53" s="139"/>
      <c r="K53" s="139"/>
      <c r="L53" s="139"/>
      <c r="M53" s="137">
        <v>150349.03</v>
      </c>
      <c r="N53" s="138">
        <v>0.1927025687475816</v>
      </c>
    </row>
    <row r="54" spans="1:14" ht="24" customHeight="1" x14ac:dyDescent="0.2">
      <c r="A54" s="139" t="s">
        <v>41</v>
      </c>
      <c r="B54" s="139"/>
      <c r="C54" s="139"/>
      <c r="D54" s="139" t="s">
        <v>71</v>
      </c>
      <c r="E54" s="139"/>
      <c r="F54" s="140"/>
      <c r="G54" s="139"/>
      <c r="H54" s="139"/>
      <c r="I54" s="139"/>
      <c r="J54" s="139"/>
      <c r="K54" s="139"/>
      <c r="L54" s="139"/>
      <c r="M54" s="137">
        <v>130645.75</v>
      </c>
      <c r="N54" s="138">
        <v>0.16744884633412238</v>
      </c>
    </row>
    <row r="55" spans="1:14" ht="36" customHeight="1" x14ac:dyDescent="0.2">
      <c r="A55" s="183" t="s">
        <v>1382</v>
      </c>
      <c r="B55" s="75" t="s">
        <v>1128</v>
      </c>
      <c r="C55" s="183" t="s">
        <v>21</v>
      </c>
      <c r="D55" s="183" t="s">
        <v>1014</v>
      </c>
      <c r="E55" s="76" t="s">
        <v>23</v>
      </c>
      <c r="F55" s="75">
        <v>500</v>
      </c>
      <c r="G55" s="78">
        <v>28.24</v>
      </c>
      <c r="H55" s="78">
        <v>3.75</v>
      </c>
      <c r="I55" s="78">
        <v>31.26</v>
      </c>
      <c r="J55" s="78">
        <v>35.01</v>
      </c>
      <c r="K55" s="78">
        <v>1875</v>
      </c>
      <c r="L55" s="78">
        <v>15630</v>
      </c>
      <c r="M55" s="78">
        <v>17505</v>
      </c>
      <c r="N55" s="141">
        <v>2.2436183764713451E-2</v>
      </c>
    </row>
    <row r="56" spans="1:14" ht="48" customHeight="1" x14ac:dyDescent="0.2">
      <c r="A56" s="183" t="s">
        <v>1383</v>
      </c>
      <c r="B56" s="75" t="s">
        <v>1109</v>
      </c>
      <c r="C56" s="183" t="s">
        <v>25</v>
      </c>
      <c r="D56" s="183" t="s">
        <v>1016</v>
      </c>
      <c r="E56" s="76" t="s">
        <v>23</v>
      </c>
      <c r="F56" s="75">
        <v>519.08000000000004</v>
      </c>
      <c r="G56" s="78">
        <v>147.91999999999999</v>
      </c>
      <c r="H56" s="78">
        <v>15.86</v>
      </c>
      <c r="I56" s="78">
        <v>167.54</v>
      </c>
      <c r="J56" s="78">
        <v>183.4</v>
      </c>
      <c r="K56" s="78">
        <v>8232.6</v>
      </c>
      <c r="L56" s="78">
        <v>86966.67</v>
      </c>
      <c r="M56" s="78">
        <v>95199.27</v>
      </c>
      <c r="N56" s="141">
        <v>0.12201704175873021</v>
      </c>
    </row>
    <row r="57" spans="1:14" ht="36" customHeight="1" x14ac:dyDescent="0.2">
      <c r="A57" s="183" t="s">
        <v>1384</v>
      </c>
      <c r="B57" s="75" t="s">
        <v>1153</v>
      </c>
      <c r="C57" s="183" t="s">
        <v>21</v>
      </c>
      <c r="D57" s="183" t="s">
        <v>1154</v>
      </c>
      <c r="E57" s="76" t="s">
        <v>23</v>
      </c>
      <c r="F57" s="75">
        <v>33.729999999999997</v>
      </c>
      <c r="G57" s="78">
        <v>198.33</v>
      </c>
      <c r="H57" s="78">
        <v>5.18</v>
      </c>
      <c r="I57" s="78">
        <v>240.72</v>
      </c>
      <c r="J57" s="78">
        <v>245.9</v>
      </c>
      <c r="K57" s="78">
        <v>174.72</v>
      </c>
      <c r="L57" s="78">
        <v>8119.48</v>
      </c>
      <c r="M57" s="78">
        <v>8294.2000000000007</v>
      </c>
      <c r="N57" s="141">
        <v>1.0630688110898961E-2</v>
      </c>
    </row>
    <row r="58" spans="1:14" ht="36" customHeight="1" x14ac:dyDescent="0.2">
      <c r="A58" s="183" t="s">
        <v>1385</v>
      </c>
      <c r="B58" s="75" t="s">
        <v>1156</v>
      </c>
      <c r="C58" s="183" t="s">
        <v>25</v>
      </c>
      <c r="D58" s="183" t="s">
        <v>1087</v>
      </c>
      <c r="E58" s="76" t="s">
        <v>39</v>
      </c>
      <c r="F58" s="75">
        <v>521.79999999999995</v>
      </c>
      <c r="G58" s="78">
        <v>11.53</v>
      </c>
      <c r="H58" s="78">
        <v>2.71</v>
      </c>
      <c r="I58" s="78">
        <v>11.58</v>
      </c>
      <c r="J58" s="78">
        <v>14.29</v>
      </c>
      <c r="K58" s="78">
        <v>1414.07</v>
      </c>
      <c r="L58" s="78">
        <v>6042.45</v>
      </c>
      <c r="M58" s="78">
        <v>7456.52</v>
      </c>
      <c r="N58" s="141">
        <v>9.5570324458875266E-3</v>
      </c>
    </row>
    <row r="59" spans="1:14" ht="24" customHeight="1" x14ac:dyDescent="0.2">
      <c r="A59" s="183" t="s">
        <v>1386</v>
      </c>
      <c r="B59" s="75" t="s">
        <v>1241</v>
      </c>
      <c r="C59" s="183" t="s">
        <v>21</v>
      </c>
      <c r="D59" s="183" t="s">
        <v>1015</v>
      </c>
      <c r="E59" s="76" t="s">
        <v>39</v>
      </c>
      <c r="F59" s="75">
        <v>23.26</v>
      </c>
      <c r="G59" s="78">
        <v>36.57</v>
      </c>
      <c r="H59" s="78">
        <v>5.6</v>
      </c>
      <c r="I59" s="78">
        <v>39.74</v>
      </c>
      <c r="J59" s="78">
        <v>45.34</v>
      </c>
      <c r="K59" s="78">
        <v>130.25</v>
      </c>
      <c r="L59" s="78">
        <v>924.35</v>
      </c>
      <c r="M59" s="78">
        <v>1054.5999999999999</v>
      </c>
      <c r="N59" s="141">
        <v>1.351682342088935E-3</v>
      </c>
    </row>
    <row r="60" spans="1:14" ht="24" customHeight="1" x14ac:dyDescent="0.2">
      <c r="A60" s="183" t="s">
        <v>1387</v>
      </c>
      <c r="B60" s="75" t="s">
        <v>72</v>
      </c>
      <c r="C60" s="183" t="s">
        <v>25</v>
      </c>
      <c r="D60" s="183" t="s">
        <v>73</v>
      </c>
      <c r="E60" s="76" t="s">
        <v>23</v>
      </c>
      <c r="F60" s="75">
        <v>2.02</v>
      </c>
      <c r="G60" s="78">
        <v>453.64</v>
      </c>
      <c r="H60" s="78">
        <v>86.48</v>
      </c>
      <c r="I60" s="78">
        <v>475.98</v>
      </c>
      <c r="J60" s="78">
        <v>562.46</v>
      </c>
      <c r="K60" s="78">
        <v>174.68</v>
      </c>
      <c r="L60" s="78">
        <v>961.48</v>
      </c>
      <c r="M60" s="78">
        <v>1136.1600000000001</v>
      </c>
      <c r="N60" s="141">
        <v>1.456217911803304E-3</v>
      </c>
    </row>
    <row r="61" spans="1:14" ht="24" customHeight="1" x14ac:dyDescent="0.2">
      <c r="A61" s="139" t="s">
        <v>42</v>
      </c>
      <c r="B61" s="139"/>
      <c r="C61" s="139"/>
      <c r="D61" s="139" t="s">
        <v>983</v>
      </c>
      <c r="E61" s="139"/>
      <c r="F61" s="140"/>
      <c r="G61" s="139"/>
      <c r="H61" s="139"/>
      <c r="I61" s="139"/>
      <c r="J61" s="139"/>
      <c r="K61" s="139"/>
      <c r="L61" s="139"/>
      <c r="M61" s="137">
        <v>6138.28</v>
      </c>
      <c r="N61" s="138">
        <v>7.8674423352907905E-3</v>
      </c>
    </row>
    <row r="62" spans="1:14" ht="48" customHeight="1" x14ac:dyDescent="0.2">
      <c r="A62" s="183" t="s">
        <v>1388</v>
      </c>
      <c r="B62" s="75" t="s">
        <v>65</v>
      </c>
      <c r="C62" s="183" t="s">
        <v>21</v>
      </c>
      <c r="D62" s="183" t="s">
        <v>66</v>
      </c>
      <c r="E62" s="76" t="s">
        <v>23</v>
      </c>
      <c r="F62" s="75">
        <v>90.2</v>
      </c>
      <c r="G62" s="78">
        <v>3.2</v>
      </c>
      <c r="H62" s="78">
        <v>1.58</v>
      </c>
      <c r="I62" s="78">
        <v>2.38</v>
      </c>
      <c r="J62" s="78">
        <v>3.96</v>
      </c>
      <c r="K62" s="78">
        <v>142.51</v>
      </c>
      <c r="L62" s="78">
        <v>214.68</v>
      </c>
      <c r="M62" s="78">
        <v>357.19</v>
      </c>
      <c r="N62" s="141">
        <v>4.5781093852716355E-4</v>
      </c>
    </row>
    <row r="63" spans="1:14" ht="60" customHeight="1" x14ac:dyDescent="0.2">
      <c r="A63" s="183" t="s">
        <v>1389</v>
      </c>
      <c r="B63" s="75" t="s">
        <v>67</v>
      </c>
      <c r="C63" s="183" t="s">
        <v>25</v>
      </c>
      <c r="D63" s="183" t="s">
        <v>68</v>
      </c>
      <c r="E63" s="76" t="s">
        <v>23</v>
      </c>
      <c r="F63" s="75">
        <v>90.2</v>
      </c>
      <c r="G63" s="78">
        <v>22.01</v>
      </c>
      <c r="H63" s="78">
        <v>9.02</v>
      </c>
      <c r="I63" s="78">
        <v>18.27</v>
      </c>
      <c r="J63" s="78">
        <v>27.29</v>
      </c>
      <c r="K63" s="78">
        <v>813.6</v>
      </c>
      <c r="L63" s="78">
        <v>1647.95</v>
      </c>
      <c r="M63" s="78">
        <v>2461.5500000000002</v>
      </c>
      <c r="N63" s="141">
        <v>3.1549721877195316E-3</v>
      </c>
    </row>
    <row r="64" spans="1:14" ht="48" customHeight="1" x14ac:dyDescent="0.2">
      <c r="A64" s="183" t="s">
        <v>1390</v>
      </c>
      <c r="B64" s="75" t="s">
        <v>1191</v>
      </c>
      <c r="C64" s="183" t="s">
        <v>25</v>
      </c>
      <c r="D64" s="183" t="s">
        <v>1019</v>
      </c>
      <c r="E64" s="76" t="s">
        <v>23</v>
      </c>
      <c r="F64" s="75">
        <v>18.100000000000001</v>
      </c>
      <c r="G64" s="78">
        <v>147.91999999999999</v>
      </c>
      <c r="H64" s="78">
        <v>15.86</v>
      </c>
      <c r="I64" s="78">
        <v>167.54</v>
      </c>
      <c r="J64" s="78">
        <v>183.4</v>
      </c>
      <c r="K64" s="78">
        <v>287.06</v>
      </c>
      <c r="L64" s="78">
        <v>3032.48</v>
      </c>
      <c r="M64" s="78">
        <v>3319.54</v>
      </c>
      <c r="N64" s="141">
        <v>4.2546592090440954E-3</v>
      </c>
    </row>
    <row r="65" spans="1:14" ht="24" customHeight="1" x14ac:dyDescent="0.2">
      <c r="A65" s="139" t="s">
        <v>43</v>
      </c>
      <c r="B65" s="139"/>
      <c r="C65" s="139"/>
      <c r="D65" s="139" t="s">
        <v>64</v>
      </c>
      <c r="E65" s="139"/>
      <c r="F65" s="140"/>
      <c r="G65" s="139"/>
      <c r="H65" s="139"/>
      <c r="I65" s="139"/>
      <c r="J65" s="139"/>
      <c r="K65" s="139"/>
      <c r="L65" s="139"/>
      <c r="M65" s="137">
        <v>13565</v>
      </c>
      <c r="N65" s="138">
        <v>1.7386280078168406E-2</v>
      </c>
    </row>
    <row r="66" spans="1:14" ht="36" customHeight="1" x14ac:dyDescent="0.2">
      <c r="A66" s="183" t="s">
        <v>1391</v>
      </c>
      <c r="B66" s="75" t="s">
        <v>1133</v>
      </c>
      <c r="C66" s="183" t="s">
        <v>21</v>
      </c>
      <c r="D66" s="183" t="s">
        <v>1088</v>
      </c>
      <c r="E66" s="76" t="s">
        <v>23</v>
      </c>
      <c r="F66" s="75">
        <v>125</v>
      </c>
      <c r="G66" s="78">
        <v>87.53</v>
      </c>
      <c r="H66" s="78">
        <v>6.91</v>
      </c>
      <c r="I66" s="78">
        <v>101.61</v>
      </c>
      <c r="J66" s="78">
        <v>108.52</v>
      </c>
      <c r="K66" s="78">
        <v>863.75</v>
      </c>
      <c r="L66" s="78">
        <v>12701.25</v>
      </c>
      <c r="M66" s="78">
        <v>13565</v>
      </c>
      <c r="N66" s="141">
        <v>1.7386280078168406E-2</v>
      </c>
    </row>
    <row r="67" spans="1:14" ht="24" customHeight="1" x14ac:dyDescent="0.2">
      <c r="A67" s="139" t="s">
        <v>44</v>
      </c>
      <c r="B67" s="139"/>
      <c r="C67" s="139"/>
      <c r="D67" s="139" t="s">
        <v>1089</v>
      </c>
      <c r="E67" s="139"/>
      <c r="F67" s="140"/>
      <c r="G67" s="139"/>
      <c r="H67" s="139"/>
      <c r="I67" s="139"/>
      <c r="J67" s="139"/>
      <c r="K67" s="139"/>
      <c r="L67" s="139"/>
      <c r="M67" s="137">
        <v>5676.64</v>
      </c>
      <c r="N67" s="138">
        <v>7.275757681012452E-3</v>
      </c>
    </row>
    <row r="68" spans="1:14" ht="36" customHeight="1" x14ac:dyDescent="0.2">
      <c r="A68" s="183" t="s">
        <v>45</v>
      </c>
      <c r="B68" s="75" t="s">
        <v>1203</v>
      </c>
      <c r="C68" s="183" t="s">
        <v>105</v>
      </c>
      <c r="D68" s="183" t="s">
        <v>1090</v>
      </c>
      <c r="E68" s="76" t="s">
        <v>23</v>
      </c>
      <c r="F68" s="75">
        <v>23.22</v>
      </c>
      <c r="G68" s="78">
        <v>85.68</v>
      </c>
      <c r="H68" s="78">
        <v>0</v>
      </c>
      <c r="I68" s="78">
        <v>106.23</v>
      </c>
      <c r="J68" s="78">
        <v>106.23</v>
      </c>
      <c r="K68" s="78">
        <v>0</v>
      </c>
      <c r="L68" s="78">
        <v>2466.66</v>
      </c>
      <c r="M68" s="78">
        <v>2466.66</v>
      </c>
      <c r="N68" s="141">
        <v>3.1615216820947206E-3</v>
      </c>
    </row>
    <row r="69" spans="1:14" ht="60" customHeight="1" x14ac:dyDescent="0.2">
      <c r="A69" s="183" t="s">
        <v>47</v>
      </c>
      <c r="B69" s="75" t="s">
        <v>1236</v>
      </c>
      <c r="C69" s="183" t="s">
        <v>21</v>
      </c>
      <c r="D69" s="183" t="s">
        <v>1091</v>
      </c>
      <c r="E69" s="76" t="s">
        <v>23</v>
      </c>
      <c r="F69" s="75">
        <v>9.7799999999999994</v>
      </c>
      <c r="G69" s="78">
        <v>89.33</v>
      </c>
      <c r="H69" s="78">
        <v>48.14</v>
      </c>
      <c r="I69" s="78">
        <v>62.62</v>
      </c>
      <c r="J69" s="78">
        <v>110.76</v>
      </c>
      <c r="K69" s="78">
        <v>470.8</v>
      </c>
      <c r="L69" s="78">
        <v>612.42999999999995</v>
      </c>
      <c r="M69" s="78">
        <v>1083.23</v>
      </c>
      <c r="N69" s="141">
        <v>1.3883774544102001E-3</v>
      </c>
    </row>
    <row r="70" spans="1:14" ht="48" customHeight="1" x14ac:dyDescent="0.2">
      <c r="A70" s="183" t="s">
        <v>48</v>
      </c>
      <c r="B70" s="75" t="s">
        <v>1210</v>
      </c>
      <c r="C70" s="183" t="s">
        <v>21</v>
      </c>
      <c r="D70" s="183" t="s">
        <v>1093</v>
      </c>
      <c r="E70" s="76" t="s">
        <v>23</v>
      </c>
      <c r="F70" s="75">
        <v>10.38</v>
      </c>
      <c r="G70" s="78">
        <v>165.25</v>
      </c>
      <c r="H70" s="78">
        <v>14.22</v>
      </c>
      <c r="I70" s="78">
        <v>190.67</v>
      </c>
      <c r="J70" s="78">
        <v>204.89</v>
      </c>
      <c r="K70" s="78">
        <v>147.6</v>
      </c>
      <c r="L70" s="78">
        <v>1979.15</v>
      </c>
      <c r="M70" s="78">
        <v>2126.75</v>
      </c>
      <c r="N70" s="141">
        <v>2.7258585445075314E-3</v>
      </c>
    </row>
    <row r="71" spans="1:14" ht="24" customHeight="1" x14ac:dyDescent="0.2">
      <c r="A71" s="139" t="s">
        <v>49</v>
      </c>
      <c r="B71" s="139"/>
      <c r="C71" s="139"/>
      <c r="D71" s="139" t="s">
        <v>58</v>
      </c>
      <c r="E71" s="139"/>
      <c r="F71" s="140"/>
      <c r="G71" s="139"/>
      <c r="H71" s="139"/>
      <c r="I71" s="139"/>
      <c r="J71" s="139"/>
      <c r="K71" s="139"/>
      <c r="L71" s="139"/>
      <c r="M71" s="137">
        <v>58791.44</v>
      </c>
      <c r="N71" s="138">
        <v>7.5353073500835477E-2</v>
      </c>
    </row>
    <row r="72" spans="1:14" ht="24" customHeight="1" x14ac:dyDescent="0.2">
      <c r="A72" s="183" t="s">
        <v>50</v>
      </c>
      <c r="B72" s="75" t="s">
        <v>69</v>
      </c>
      <c r="C72" s="183" t="s">
        <v>25</v>
      </c>
      <c r="D72" s="183" t="s">
        <v>70</v>
      </c>
      <c r="E72" s="76" t="s">
        <v>23</v>
      </c>
      <c r="F72" s="75">
        <v>6.37</v>
      </c>
      <c r="G72" s="78">
        <v>453.64</v>
      </c>
      <c r="H72" s="78">
        <v>86.48</v>
      </c>
      <c r="I72" s="78">
        <v>475.98</v>
      </c>
      <c r="J72" s="78">
        <v>562.46</v>
      </c>
      <c r="K72" s="78">
        <v>550.87</v>
      </c>
      <c r="L72" s="78">
        <v>3032</v>
      </c>
      <c r="M72" s="78">
        <v>3582.87</v>
      </c>
      <c r="N72" s="141">
        <v>4.5921696501044782E-3</v>
      </c>
    </row>
    <row r="73" spans="1:14" ht="84" customHeight="1" x14ac:dyDescent="0.2">
      <c r="A73" s="183" t="s">
        <v>51</v>
      </c>
      <c r="B73" s="75" t="s">
        <v>1152</v>
      </c>
      <c r="C73" s="183" t="s">
        <v>25</v>
      </c>
      <c r="D73" s="183" t="s">
        <v>61</v>
      </c>
      <c r="E73" s="76" t="s">
        <v>60</v>
      </c>
      <c r="F73" s="75">
        <v>7</v>
      </c>
      <c r="G73" s="78">
        <v>1009.43</v>
      </c>
      <c r="H73" s="78">
        <v>158.13</v>
      </c>
      <c r="I73" s="78">
        <v>1093.46</v>
      </c>
      <c r="J73" s="78">
        <v>1251.5899999999999</v>
      </c>
      <c r="K73" s="78">
        <v>1106.9100000000001</v>
      </c>
      <c r="L73" s="78">
        <v>7654.22</v>
      </c>
      <c r="M73" s="78">
        <v>8761.1299999999992</v>
      </c>
      <c r="N73" s="141">
        <v>1.122915296581228E-2</v>
      </c>
    </row>
    <row r="74" spans="1:14" ht="84" customHeight="1" x14ac:dyDescent="0.2">
      <c r="A74" s="183" t="s">
        <v>1392</v>
      </c>
      <c r="B74" s="75" t="s">
        <v>1118</v>
      </c>
      <c r="C74" s="183" t="s">
        <v>25</v>
      </c>
      <c r="D74" s="183" t="s">
        <v>59</v>
      </c>
      <c r="E74" s="76" t="s">
        <v>60</v>
      </c>
      <c r="F74" s="75">
        <v>23</v>
      </c>
      <c r="G74" s="78">
        <v>1172.8399999999999</v>
      </c>
      <c r="H74" s="78">
        <v>190.35</v>
      </c>
      <c r="I74" s="78">
        <v>1263.8499999999999</v>
      </c>
      <c r="J74" s="78">
        <v>1454.2</v>
      </c>
      <c r="K74" s="78">
        <v>4378.05</v>
      </c>
      <c r="L74" s="78">
        <v>29068.55</v>
      </c>
      <c r="M74" s="78">
        <v>33446.6</v>
      </c>
      <c r="N74" s="141">
        <v>4.2868555492994287E-2</v>
      </c>
    </row>
    <row r="75" spans="1:14" ht="36" customHeight="1" x14ac:dyDescent="0.2">
      <c r="A75" s="183" t="s">
        <v>1393</v>
      </c>
      <c r="B75" s="75" t="s">
        <v>1150</v>
      </c>
      <c r="C75" s="183" t="s">
        <v>21</v>
      </c>
      <c r="D75" s="183" t="s">
        <v>1151</v>
      </c>
      <c r="E75" s="76" t="s">
        <v>77</v>
      </c>
      <c r="F75" s="75">
        <v>2</v>
      </c>
      <c r="G75" s="78">
        <v>3722.36</v>
      </c>
      <c r="H75" s="78">
        <v>174.94</v>
      </c>
      <c r="I75" s="78">
        <v>4440.41</v>
      </c>
      <c r="J75" s="78">
        <v>4615.3500000000004</v>
      </c>
      <c r="K75" s="78">
        <v>349.88</v>
      </c>
      <c r="L75" s="78">
        <v>8880.82</v>
      </c>
      <c r="M75" s="78">
        <v>9230.7000000000007</v>
      </c>
      <c r="N75" s="141">
        <v>1.1831001512535874E-2</v>
      </c>
    </row>
    <row r="76" spans="1:14" ht="24" customHeight="1" x14ac:dyDescent="0.2">
      <c r="A76" s="183" t="s">
        <v>1394</v>
      </c>
      <c r="B76" s="75" t="s">
        <v>1245</v>
      </c>
      <c r="C76" s="183" t="s">
        <v>105</v>
      </c>
      <c r="D76" s="183" t="s">
        <v>1246</v>
      </c>
      <c r="E76" s="76" t="s">
        <v>77</v>
      </c>
      <c r="F76" s="75">
        <v>2</v>
      </c>
      <c r="G76" s="78">
        <v>410.13</v>
      </c>
      <c r="H76" s="78">
        <v>0</v>
      </c>
      <c r="I76" s="78">
        <v>508.52</v>
      </c>
      <c r="J76" s="78">
        <v>508.52</v>
      </c>
      <c r="K76" s="78">
        <v>0</v>
      </c>
      <c r="L76" s="78">
        <v>1017.04</v>
      </c>
      <c r="M76" s="78">
        <v>1017.04</v>
      </c>
      <c r="N76" s="141">
        <v>1.3035416358791298E-3</v>
      </c>
    </row>
    <row r="77" spans="1:14" ht="36" customHeight="1" x14ac:dyDescent="0.2">
      <c r="A77" s="183" t="s">
        <v>1395</v>
      </c>
      <c r="B77" s="75" t="s">
        <v>1200</v>
      </c>
      <c r="C77" s="183" t="s">
        <v>21</v>
      </c>
      <c r="D77" s="183" t="s">
        <v>1094</v>
      </c>
      <c r="E77" s="76" t="s">
        <v>23</v>
      </c>
      <c r="F77" s="75">
        <v>2.52</v>
      </c>
      <c r="G77" s="78">
        <v>881.12</v>
      </c>
      <c r="H77" s="78">
        <v>41.32</v>
      </c>
      <c r="I77" s="78">
        <v>1051.18</v>
      </c>
      <c r="J77" s="78">
        <v>1092.5</v>
      </c>
      <c r="K77" s="78">
        <v>104.12</v>
      </c>
      <c r="L77" s="78">
        <v>2648.98</v>
      </c>
      <c r="M77" s="78">
        <v>2753.1</v>
      </c>
      <c r="N77" s="141">
        <v>3.528652243509432E-3</v>
      </c>
    </row>
    <row r="78" spans="1:14" ht="24" customHeight="1" x14ac:dyDescent="0.2">
      <c r="A78" s="139" t="s">
        <v>52</v>
      </c>
      <c r="B78" s="139"/>
      <c r="C78" s="139"/>
      <c r="D78" s="139" t="s">
        <v>1396</v>
      </c>
      <c r="E78" s="139"/>
      <c r="F78" s="140"/>
      <c r="G78" s="139"/>
      <c r="H78" s="139"/>
      <c r="I78" s="139"/>
      <c r="J78" s="139"/>
      <c r="K78" s="139"/>
      <c r="L78" s="139"/>
      <c r="M78" s="137">
        <v>21429.919999999998</v>
      </c>
      <c r="N78" s="138">
        <v>2.7466759393493752E-2</v>
      </c>
    </row>
    <row r="79" spans="1:14" ht="48" customHeight="1" x14ac:dyDescent="0.2">
      <c r="A79" s="183" t="s">
        <v>53</v>
      </c>
      <c r="B79" s="75" t="s">
        <v>86</v>
      </c>
      <c r="C79" s="183" t="s">
        <v>25</v>
      </c>
      <c r="D79" s="183" t="s">
        <v>87</v>
      </c>
      <c r="E79" s="76" t="s">
        <v>60</v>
      </c>
      <c r="F79" s="75">
        <v>1</v>
      </c>
      <c r="G79" s="78">
        <v>483.72</v>
      </c>
      <c r="H79" s="78">
        <v>29.49</v>
      </c>
      <c r="I79" s="78">
        <v>570.27</v>
      </c>
      <c r="J79" s="78">
        <v>599.76</v>
      </c>
      <c r="K79" s="78">
        <v>29.49</v>
      </c>
      <c r="L79" s="78">
        <v>570.27</v>
      </c>
      <c r="M79" s="78">
        <v>599.76</v>
      </c>
      <c r="N79" s="141">
        <v>7.6871325762493806E-4</v>
      </c>
    </row>
    <row r="80" spans="1:14" ht="48" customHeight="1" x14ac:dyDescent="0.2">
      <c r="A80" s="183" t="s">
        <v>1397</v>
      </c>
      <c r="B80" s="75" t="s">
        <v>88</v>
      </c>
      <c r="C80" s="183" t="s">
        <v>25</v>
      </c>
      <c r="D80" s="183" t="s">
        <v>89</v>
      </c>
      <c r="E80" s="76" t="s">
        <v>60</v>
      </c>
      <c r="F80" s="75">
        <v>1</v>
      </c>
      <c r="G80" s="78">
        <v>1823.94</v>
      </c>
      <c r="H80" s="78">
        <v>85.9</v>
      </c>
      <c r="I80" s="78">
        <v>2175.6</v>
      </c>
      <c r="J80" s="78">
        <v>2261.5</v>
      </c>
      <c r="K80" s="78">
        <v>85.9</v>
      </c>
      <c r="L80" s="78">
        <v>2175.6</v>
      </c>
      <c r="M80" s="78">
        <v>2261.5</v>
      </c>
      <c r="N80" s="141">
        <v>2.8985678139902583E-3</v>
      </c>
    </row>
    <row r="81" spans="1:14" ht="36" customHeight="1" x14ac:dyDescent="0.2">
      <c r="A81" s="183" t="s">
        <v>1398</v>
      </c>
      <c r="B81" s="75" t="s">
        <v>1243</v>
      </c>
      <c r="C81" s="183" t="s">
        <v>25</v>
      </c>
      <c r="D81" s="183" t="s">
        <v>1244</v>
      </c>
      <c r="E81" s="76" t="s">
        <v>60</v>
      </c>
      <c r="F81" s="75">
        <v>1</v>
      </c>
      <c r="G81" s="78">
        <v>812.94</v>
      </c>
      <c r="H81" s="78">
        <v>85.9</v>
      </c>
      <c r="I81" s="78">
        <v>922.06</v>
      </c>
      <c r="J81" s="78">
        <v>1007.96</v>
      </c>
      <c r="K81" s="78">
        <v>85.9</v>
      </c>
      <c r="L81" s="78">
        <v>922.06</v>
      </c>
      <c r="M81" s="78">
        <v>1007.96</v>
      </c>
      <c r="N81" s="141">
        <v>1.2919037867740971E-3</v>
      </c>
    </row>
    <row r="82" spans="1:14" ht="48" customHeight="1" x14ac:dyDescent="0.2">
      <c r="A82" s="183" t="s">
        <v>1399</v>
      </c>
      <c r="B82" s="75" t="s">
        <v>75</v>
      </c>
      <c r="C82" s="183" t="s">
        <v>25</v>
      </c>
      <c r="D82" s="183" t="s">
        <v>76</v>
      </c>
      <c r="E82" s="76" t="s">
        <v>77</v>
      </c>
      <c r="F82" s="75">
        <v>1</v>
      </c>
      <c r="G82" s="78">
        <v>338.09</v>
      </c>
      <c r="H82" s="78">
        <v>20.25</v>
      </c>
      <c r="I82" s="78">
        <v>398.94</v>
      </c>
      <c r="J82" s="78">
        <v>419.19</v>
      </c>
      <c r="K82" s="78">
        <v>20.25</v>
      </c>
      <c r="L82" s="78">
        <v>398.94</v>
      </c>
      <c r="M82" s="78">
        <v>419.19</v>
      </c>
      <c r="N82" s="141">
        <v>5.3727642801086725E-4</v>
      </c>
    </row>
    <row r="83" spans="1:14" ht="48" customHeight="1" x14ac:dyDescent="0.2">
      <c r="A83" s="183" t="s">
        <v>1400</v>
      </c>
      <c r="B83" s="75" t="s">
        <v>81</v>
      </c>
      <c r="C83" s="183" t="s">
        <v>25</v>
      </c>
      <c r="D83" s="183" t="s">
        <v>82</v>
      </c>
      <c r="E83" s="76" t="s">
        <v>77</v>
      </c>
      <c r="F83" s="75">
        <v>1</v>
      </c>
      <c r="G83" s="78">
        <v>566.01</v>
      </c>
      <c r="H83" s="78">
        <v>13.98</v>
      </c>
      <c r="I83" s="78">
        <v>687.81</v>
      </c>
      <c r="J83" s="78">
        <v>701.79</v>
      </c>
      <c r="K83" s="78">
        <v>13.98</v>
      </c>
      <c r="L83" s="78">
        <v>687.81</v>
      </c>
      <c r="M83" s="78">
        <v>701.79</v>
      </c>
      <c r="N83" s="141">
        <v>8.9948525588336213E-4</v>
      </c>
    </row>
    <row r="84" spans="1:14" ht="36" customHeight="1" x14ac:dyDescent="0.2">
      <c r="A84" s="183" t="s">
        <v>1401</v>
      </c>
      <c r="B84" s="75" t="s">
        <v>78</v>
      </c>
      <c r="C84" s="183" t="s">
        <v>25</v>
      </c>
      <c r="D84" s="183" t="s">
        <v>79</v>
      </c>
      <c r="E84" s="76" t="s">
        <v>80</v>
      </c>
      <c r="F84" s="75">
        <v>1</v>
      </c>
      <c r="G84" s="78">
        <v>263.12</v>
      </c>
      <c r="H84" s="78">
        <v>15.5</v>
      </c>
      <c r="I84" s="78">
        <v>310.74</v>
      </c>
      <c r="J84" s="78">
        <v>326.24</v>
      </c>
      <c r="K84" s="78">
        <v>15.5</v>
      </c>
      <c r="L84" s="78">
        <v>310.74</v>
      </c>
      <c r="M84" s="78">
        <v>326.24</v>
      </c>
      <c r="N84" s="141">
        <v>4.1814227885747594E-4</v>
      </c>
    </row>
    <row r="85" spans="1:14" ht="36" customHeight="1" x14ac:dyDescent="0.2">
      <c r="A85" s="183" t="s">
        <v>1402</v>
      </c>
      <c r="B85" s="75" t="s">
        <v>84</v>
      </c>
      <c r="C85" s="183" t="s">
        <v>25</v>
      </c>
      <c r="D85" s="183" t="s">
        <v>85</v>
      </c>
      <c r="E85" s="76" t="s">
        <v>80</v>
      </c>
      <c r="F85" s="75">
        <v>1</v>
      </c>
      <c r="G85" s="78">
        <v>376.43</v>
      </c>
      <c r="H85" s="78">
        <v>15.5</v>
      </c>
      <c r="I85" s="78">
        <v>451.23</v>
      </c>
      <c r="J85" s="78">
        <v>466.73</v>
      </c>
      <c r="K85" s="78">
        <v>15.5</v>
      </c>
      <c r="L85" s="78">
        <v>451.23</v>
      </c>
      <c r="M85" s="78">
        <v>466.73</v>
      </c>
      <c r="N85" s="141">
        <v>5.9820851462466203E-4</v>
      </c>
    </row>
    <row r="86" spans="1:14" ht="60" customHeight="1" x14ac:dyDescent="0.2">
      <c r="A86" s="183" t="s">
        <v>1403</v>
      </c>
      <c r="B86" s="75" t="s">
        <v>1225</v>
      </c>
      <c r="C86" s="183" t="s">
        <v>25</v>
      </c>
      <c r="D86" s="183" t="s">
        <v>83</v>
      </c>
      <c r="E86" s="76" t="s">
        <v>77</v>
      </c>
      <c r="F86" s="75">
        <v>1</v>
      </c>
      <c r="G86" s="78">
        <v>1249.3699999999999</v>
      </c>
      <c r="H86" s="78">
        <v>27.88</v>
      </c>
      <c r="I86" s="78">
        <v>1521.21</v>
      </c>
      <c r="J86" s="78">
        <v>1549.09</v>
      </c>
      <c r="K86" s="78">
        <v>27.88</v>
      </c>
      <c r="L86" s="78">
        <v>1521.21</v>
      </c>
      <c r="M86" s="78">
        <v>1549.09</v>
      </c>
      <c r="N86" s="141">
        <v>1.9854708887792039E-3</v>
      </c>
    </row>
    <row r="87" spans="1:14" ht="24" customHeight="1" x14ac:dyDescent="0.2">
      <c r="A87" s="183" t="s">
        <v>1404</v>
      </c>
      <c r="B87" s="75" t="s">
        <v>90</v>
      </c>
      <c r="C87" s="183" t="s">
        <v>21</v>
      </c>
      <c r="D87" s="183" t="s">
        <v>91</v>
      </c>
      <c r="E87" s="76" t="s">
        <v>23</v>
      </c>
      <c r="F87" s="75">
        <v>0.75</v>
      </c>
      <c r="G87" s="78">
        <v>680.44</v>
      </c>
      <c r="H87" s="78">
        <v>32.090000000000003</v>
      </c>
      <c r="I87" s="78">
        <v>811.58</v>
      </c>
      <c r="J87" s="78">
        <v>843.67</v>
      </c>
      <c r="K87" s="78">
        <v>24.06</v>
      </c>
      <c r="L87" s="78">
        <v>608.69000000000005</v>
      </c>
      <c r="M87" s="78">
        <v>632.75</v>
      </c>
      <c r="N87" s="141">
        <v>8.1099658823892808E-4</v>
      </c>
    </row>
    <row r="88" spans="1:14" ht="36" customHeight="1" x14ac:dyDescent="0.2">
      <c r="A88" s="183" t="s">
        <v>1405</v>
      </c>
      <c r="B88" s="75" t="s">
        <v>92</v>
      </c>
      <c r="C88" s="183" t="s">
        <v>25</v>
      </c>
      <c r="D88" s="183" t="s">
        <v>93</v>
      </c>
      <c r="E88" s="76" t="s">
        <v>23</v>
      </c>
      <c r="F88" s="75">
        <v>0.38</v>
      </c>
      <c r="G88" s="78">
        <v>800</v>
      </c>
      <c r="H88" s="78">
        <v>0</v>
      </c>
      <c r="I88" s="78">
        <v>991.92</v>
      </c>
      <c r="J88" s="78">
        <v>991.92</v>
      </c>
      <c r="K88" s="78">
        <v>0</v>
      </c>
      <c r="L88" s="78">
        <v>376.92</v>
      </c>
      <c r="M88" s="78">
        <v>376.92</v>
      </c>
      <c r="N88" s="141">
        <v>4.8309890800318734E-4</v>
      </c>
    </row>
    <row r="89" spans="1:14" ht="36" customHeight="1" x14ac:dyDescent="0.2">
      <c r="A89" s="183" t="s">
        <v>1406</v>
      </c>
      <c r="B89" s="75" t="s">
        <v>94</v>
      </c>
      <c r="C89" s="183" t="s">
        <v>25</v>
      </c>
      <c r="D89" s="183" t="s">
        <v>95</v>
      </c>
      <c r="E89" s="76" t="s">
        <v>23</v>
      </c>
      <c r="F89" s="75">
        <v>13.41</v>
      </c>
      <c r="G89" s="78">
        <v>649.29999999999995</v>
      </c>
      <c r="H89" s="78">
        <v>155.33000000000001</v>
      </c>
      <c r="I89" s="78">
        <v>649.73</v>
      </c>
      <c r="J89" s="78">
        <v>805.06</v>
      </c>
      <c r="K89" s="78">
        <v>2082.9699999999998</v>
      </c>
      <c r="L89" s="78">
        <v>8712.8799999999992</v>
      </c>
      <c r="M89" s="78">
        <v>10795.85</v>
      </c>
      <c r="N89" s="141">
        <v>1.3837056526494243E-2</v>
      </c>
    </row>
    <row r="90" spans="1:14" ht="36" customHeight="1" x14ac:dyDescent="0.2">
      <c r="A90" s="183" t="s">
        <v>1407</v>
      </c>
      <c r="B90" s="75" t="s">
        <v>1276</v>
      </c>
      <c r="C90" s="183" t="s">
        <v>25</v>
      </c>
      <c r="D90" s="183" t="s">
        <v>1277</v>
      </c>
      <c r="E90" s="76" t="s">
        <v>80</v>
      </c>
      <c r="F90" s="75">
        <v>1</v>
      </c>
      <c r="G90" s="78">
        <v>538.71</v>
      </c>
      <c r="H90" s="78">
        <v>15.5</v>
      </c>
      <c r="I90" s="78">
        <v>652.44000000000005</v>
      </c>
      <c r="J90" s="78">
        <v>667.94</v>
      </c>
      <c r="K90" s="78">
        <v>15.5</v>
      </c>
      <c r="L90" s="78">
        <v>652.44000000000005</v>
      </c>
      <c r="M90" s="78">
        <v>667.94</v>
      </c>
      <c r="N90" s="141">
        <v>8.5609966202814642E-4</v>
      </c>
    </row>
    <row r="91" spans="1:14" ht="24" customHeight="1" x14ac:dyDescent="0.2">
      <c r="A91" s="183" t="s">
        <v>1408</v>
      </c>
      <c r="B91" s="75" t="s">
        <v>1228</v>
      </c>
      <c r="C91" s="183" t="s">
        <v>25</v>
      </c>
      <c r="D91" s="183" t="s">
        <v>1229</v>
      </c>
      <c r="E91" s="76" t="s">
        <v>23</v>
      </c>
      <c r="F91" s="75">
        <v>2.88</v>
      </c>
      <c r="G91" s="78">
        <v>353.6</v>
      </c>
      <c r="H91" s="78">
        <v>0</v>
      </c>
      <c r="I91" s="78">
        <v>438.42</v>
      </c>
      <c r="J91" s="78">
        <v>438.42</v>
      </c>
      <c r="K91" s="78">
        <v>0</v>
      </c>
      <c r="L91" s="78">
        <v>1262.6400000000001</v>
      </c>
      <c r="M91" s="78">
        <v>1262.6400000000001</v>
      </c>
      <c r="N91" s="141">
        <v>1.6183275103500597E-3</v>
      </c>
    </row>
    <row r="92" spans="1:14" ht="36" customHeight="1" x14ac:dyDescent="0.2">
      <c r="A92" s="183" t="s">
        <v>1409</v>
      </c>
      <c r="B92" s="75" t="s">
        <v>96</v>
      </c>
      <c r="C92" s="183" t="s">
        <v>25</v>
      </c>
      <c r="D92" s="183" t="s">
        <v>97</v>
      </c>
      <c r="E92" s="76" t="s">
        <v>77</v>
      </c>
      <c r="F92" s="75">
        <v>1</v>
      </c>
      <c r="G92" s="78">
        <v>72.260000000000005</v>
      </c>
      <c r="H92" s="78">
        <v>6.88</v>
      </c>
      <c r="I92" s="78">
        <v>82.71</v>
      </c>
      <c r="J92" s="78">
        <v>89.59</v>
      </c>
      <c r="K92" s="78">
        <v>6.88</v>
      </c>
      <c r="L92" s="78">
        <v>82.71</v>
      </c>
      <c r="M92" s="78">
        <v>89.59</v>
      </c>
      <c r="N92" s="141">
        <v>1.148276323039519E-4</v>
      </c>
    </row>
    <row r="93" spans="1:14" ht="36" customHeight="1" x14ac:dyDescent="0.2">
      <c r="A93" s="183" t="s">
        <v>1410</v>
      </c>
      <c r="B93" s="75" t="s">
        <v>98</v>
      </c>
      <c r="C93" s="183" t="s">
        <v>25</v>
      </c>
      <c r="D93" s="183" t="s">
        <v>99</v>
      </c>
      <c r="E93" s="76" t="s">
        <v>77</v>
      </c>
      <c r="F93" s="75">
        <v>1</v>
      </c>
      <c r="G93" s="78">
        <v>72.260000000000005</v>
      </c>
      <c r="H93" s="78">
        <v>6.88</v>
      </c>
      <c r="I93" s="78">
        <v>82.71</v>
      </c>
      <c r="J93" s="78">
        <v>89.59</v>
      </c>
      <c r="K93" s="78">
        <v>6.88</v>
      </c>
      <c r="L93" s="78">
        <v>82.71</v>
      </c>
      <c r="M93" s="78">
        <v>89.59</v>
      </c>
      <c r="N93" s="141">
        <v>1.148276323039519E-4</v>
      </c>
    </row>
    <row r="94" spans="1:14" ht="24" customHeight="1" x14ac:dyDescent="0.2">
      <c r="A94" s="183" t="s">
        <v>1411</v>
      </c>
      <c r="B94" s="75" t="s">
        <v>100</v>
      </c>
      <c r="C94" s="183" t="s">
        <v>25</v>
      </c>
      <c r="D94" s="183" t="s">
        <v>101</v>
      </c>
      <c r="E94" s="76" t="s">
        <v>77</v>
      </c>
      <c r="F94" s="75">
        <v>2</v>
      </c>
      <c r="G94" s="78">
        <v>73.55</v>
      </c>
      <c r="H94" s="78">
        <v>6.88</v>
      </c>
      <c r="I94" s="78">
        <v>84.31</v>
      </c>
      <c r="J94" s="78">
        <v>91.19</v>
      </c>
      <c r="K94" s="78">
        <v>13.76</v>
      </c>
      <c r="L94" s="78">
        <v>168.62</v>
      </c>
      <c r="M94" s="78">
        <v>182.38</v>
      </c>
      <c r="N94" s="141">
        <v>2.3375670922641756E-4</v>
      </c>
    </row>
    <row r="95" spans="1:14" ht="24" customHeight="1" x14ac:dyDescent="0.2">
      <c r="A95" s="139" t="s">
        <v>1412</v>
      </c>
      <c r="B95" s="139"/>
      <c r="C95" s="139"/>
      <c r="D95" s="139" t="s">
        <v>1413</v>
      </c>
      <c r="E95" s="139"/>
      <c r="F95" s="140"/>
      <c r="G95" s="139"/>
      <c r="H95" s="139"/>
      <c r="I95" s="139"/>
      <c r="J95" s="139"/>
      <c r="K95" s="139"/>
      <c r="L95" s="139"/>
      <c r="M95" s="137">
        <v>2511.75</v>
      </c>
      <c r="N95" s="138">
        <v>3.2193136001724657E-3</v>
      </c>
    </row>
    <row r="96" spans="1:14" ht="48" customHeight="1" x14ac:dyDescent="0.2">
      <c r="A96" s="183" t="s">
        <v>1414</v>
      </c>
      <c r="B96" s="75" t="s">
        <v>102</v>
      </c>
      <c r="C96" s="183" t="s">
        <v>21</v>
      </c>
      <c r="D96" s="183" t="s">
        <v>103</v>
      </c>
      <c r="E96" s="76" t="s">
        <v>77</v>
      </c>
      <c r="F96" s="75">
        <v>12</v>
      </c>
      <c r="G96" s="78">
        <v>116.62</v>
      </c>
      <c r="H96" s="78">
        <v>76.25</v>
      </c>
      <c r="I96" s="78">
        <v>68.34</v>
      </c>
      <c r="J96" s="78">
        <v>144.59</v>
      </c>
      <c r="K96" s="78">
        <v>915</v>
      </c>
      <c r="L96" s="78">
        <v>820.08</v>
      </c>
      <c r="M96" s="78">
        <v>1735.08</v>
      </c>
      <c r="N96" s="141">
        <v>2.2238545402158819E-3</v>
      </c>
    </row>
    <row r="97" spans="1:14" ht="24" customHeight="1" x14ac:dyDescent="0.2">
      <c r="A97" s="183" t="s">
        <v>1415</v>
      </c>
      <c r="B97" s="75" t="s">
        <v>108</v>
      </c>
      <c r="C97" s="183" t="s">
        <v>105</v>
      </c>
      <c r="D97" s="183" t="s">
        <v>109</v>
      </c>
      <c r="E97" s="76" t="s">
        <v>107</v>
      </c>
      <c r="F97" s="75">
        <v>2</v>
      </c>
      <c r="G97" s="78">
        <v>207.35</v>
      </c>
      <c r="H97" s="78">
        <v>186.13</v>
      </c>
      <c r="I97" s="78">
        <v>70.959999999999994</v>
      </c>
      <c r="J97" s="78">
        <v>257.08999999999997</v>
      </c>
      <c r="K97" s="78">
        <v>372.26</v>
      </c>
      <c r="L97" s="78">
        <v>141.91999999999999</v>
      </c>
      <c r="M97" s="78">
        <v>514.17999999999995</v>
      </c>
      <c r="N97" s="141">
        <v>6.5902524810856119E-4</v>
      </c>
    </row>
    <row r="98" spans="1:14" ht="36" customHeight="1" x14ac:dyDescent="0.2">
      <c r="A98" s="183" t="s">
        <v>1416</v>
      </c>
      <c r="B98" s="75" t="s">
        <v>104</v>
      </c>
      <c r="C98" s="183" t="s">
        <v>105</v>
      </c>
      <c r="D98" s="183" t="s">
        <v>106</v>
      </c>
      <c r="E98" s="76" t="s">
        <v>107</v>
      </c>
      <c r="F98" s="75">
        <v>1</v>
      </c>
      <c r="G98" s="78">
        <v>211.71</v>
      </c>
      <c r="H98" s="78">
        <v>186.13</v>
      </c>
      <c r="I98" s="78">
        <v>76.36</v>
      </c>
      <c r="J98" s="78">
        <v>262.49</v>
      </c>
      <c r="K98" s="78">
        <v>186.13</v>
      </c>
      <c r="L98" s="78">
        <v>76.36</v>
      </c>
      <c r="M98" s="78">
        <v>262.49</v>
      </c>
      <c r="N98" s="141">
        <v>3.3643381184802253E-4</v>
      </c>
    </row>
    <row r="99" spans="1:14" ht="24" customHeight="1" x14ac:dyDescent="0.2">
      <c r="A99" s="139" t="s">
        <v>1417</v>
      </c>
      <c r="B99" s="139"/>
      <c r="C99" s="139"/>
      <c r="D99" s="139" t="s">
        <v>986</v>
      </c>
      <c r="E99" s="139"/>
      <c r="F99" s="140"/>
      <c r="G99" s="139"/>
      <c r="H99" s="139"/>
      <c r="I99" s="139"/>
      <c r="J99" s="139"/>
      <c r="K99" s="139"/>
      <c r="L99" s="139"/>
      <c r="M99" s="137">
        <v>36377.75</v>
      </c>
      <c r="N99" s="138">
        <v>4.6625414678480706E-2</v>
      </c>
    </row>
    <row r="100" spans="1:14" ht="24" customHeight="1" x14ac:dyDescent="0.2">
      <c r="A100" s="183" t="s">
        <v>1418</v>
      </c>
      <c r="B100" s="75" t="s">
        <v>1184</v>
      </c>
      <c r="C100" s="183" t="s">
        <v>25</v>
      </c>
      <c r="D100" s="183" t="s">
        <v>1101</v>
      </c>
      <c r="E100" s="76" t="s">
        <v>23</v>
      </c>
      <c r="F100" s="75">
        <v>1364.3</v>
      </c>
      <c r="G100" s="78">
        <v>2.08</v>
      </c>
      <c r="H100" s="78">
        <v>1.2</v>
      </c>
      <c r="I100" s="78">
        <v>1.37</v>
      </c>
      <c r="J100" s="78">
        <v>2.57</v>
      </c>
      <c r="K100" s="78">
        <v>1637.16</v>
      </c>
      <c r="L100" s="78">
        <v>1869.09</v>
      </c>
      <c r="M100" s="78">
        <v>3506.25</v>
      </c>
      <c r="N100" s="141">
        <v>4.4939656855199394E-3</v>
      </c>
    </row>
    <row r="101" spans="1:14" ht="36" customHeight="1" x14ac:dyDescent="0.2">
      <c r="A101" s="183" t="s">
        <v>1419</v>
      </c>
      <c r="B101" s="75" t="s">
        <v>1130</v>
      </c>
      <c r="C101" s="183" t="s">
        <v>21</v>
      </c>
      <c r="D101" s="183" t="s">
        <v>1131</v>
      </c>
      <c r="E101" s="76" t="s">
        <v>23</v>
      </c>
      <c r="F101" s="75">
        <v>1364.3</v>
      </c>
      <c r="G101" s="78">
        <v>8.9700000000000006</v>
      </c>
      <c r="H101" s="78">
        <v>2.91</v>
      </c>
      <c r="I101" s="78">
        <v>8.2100000000000009</v>
      </c>
      <c r="J101" s="78">
        <v>11.12</v>
      </c>
      <c r="K101" s="78">
        <v>3970.11</v>
      </c>
      <c r="L101" s="78">
        <v>11200.9</v>
      </c>
      <c r="M101" s="78">
        <v>15171.01</v>
      </c>
      <c r="N101" s="141">
        <v>1.9444705413099426E-2</v>
      </c>
    </row>
    <row r="102" spans="1:14" ht="36" customHeight="1" x14ac:dyDescent="0.2">
      <c r="A102" s="183" t="s">
        <v>1420</v>
      </c>
      <c r="B102" s="75" t="s">
        <v>1174</v>
      </c>
      <c r="C102" s="183" t="s">
        <v>21</v>
      </c>
      <c r="D102" s="183" t="s">
        <v>1057</v>
      </c>
      <c r="E102" s="76" t="s">
        <v>23</v>
      </c>
      <c r="F102" s="75">
        <v>208.6</v>
      </c>
      <c r="G102" s="78">
        <v>19.38</v>
      </c>
      <c r="H102" s="78">
        <v>10.130000000000001</v>
      </c>
      <c r="I102" s="78">
        <v>13.89</v>
      </c>
      <c r="J102" s="78">
        <v>24.02</v>
      </c>
      <c r="K102" s="78">
        <v>2113.11</v>
      </c>
      <c r="L102" s="78">
        <v>2897.46</v>
      </c>
      <c r="M102" s="78">
        <v>5010.57</v>
      </c>
      <c r="N102" s="141">
        <v>6.4220548006832497E-3</v>
      </c>
    </row>
    <row r="103" spans="1:14" ht="36" customHeight="1" x14ac:dyDescent="0.2">
      <c r="A103" s="183" t="s">
        <v>1421</v>
      </c>
      <c r="B103" s="75" t="s">
        <v>1158</v>
      </c>
      <c r="C103" s="183" t="s">
        <v>25</v>
      </c>
      <c r="D103" s="183" t="s">
        <v>1159</v>
      </c>
      <c r="E103" s="76" t="s">
        <v>23</v>
      </c>
      <c r="F103" s="75">
        <v>208.6</v>
      </c>
      <c r="G103" s="78">
        <v>25.44</v>
      </c>
      <c r="H103" s="78">
        <v>19.11</v>
      </c>
      <c r="I103" s="78">
        <v>12.43</v>
      </c>
      <c r="J103" s="78">
        <v>31.54</v>
      </c>
      <c r="K103" s="78">
        <v>3986.34</v>
      </c>
      <c r="L103" s="78">
        <v>2592.9</v>
      </c>
      <c r="M103" s="78">
        <v>6579.24</v>
      </c>
      <c r="N103" s="141">
        <v>8.4326214037219842E-3</v>
      </c>
    </row>
    <row r="104" spans="1:14" ht="48" customHeight="1" x14ac:dyDescent="0.2">
      <c r="A104" s="183" t="s">
        <v>1422</v>
      </c>
      <c r="B104" s="75" t="s">
        <v>1163</v>
      </c>
      <c r="C104" s="183" t="s">
        <v>21</v>
      </c>
      <c r="D104" s="183" t="s">
        <v>1164</v>
      </c>
      <c r="E104" s="76" t="s">
        <v>23</v>
      </c>
      <c r="F104" s="75">
        <v>208.6</v>
      </c>
      <c r="G104" s="78">
        <v>21.03</v>
      </c>
      <c r="H104" s="78">
        <v>12.04</v>
      </c>
      <c r="I104" s="78">
        <v>14.03</v>
      </c>
      <c r="J104" s="78">
        <v>26.07</v>
      </c>
      <c r="K104" s="78">
        <v>2511.54</v>
      </c>
      <c r="L104" s="78">
        <v>2926.66</v>
      </c>
      <c r="M104" s="78">
        <v>5438.2</v>
      </c>
      <c r="N104" s="141">
        <v>6.9701487888754465E-3</v>
      </c>
    </row>
    <row r="105" spans="1:14" ht="36" customHeight="1" x14ac:dyDescent="0.2">
      <c r="A105" s="183" t="s">
        <v>1423</v>
      </c>
      <c r="B105" s="75" t="s">
        <v>1271</v>
      </c>
      <c r="C105" s="183" t="s">
        <v>21</v>
      </c>
      <c r="D105" s="183" t="s">
        <v>1272</v>
      </c>
      <c r="E105" s="76" t="s">
        <v>23</v>
      </c>
      <c r="F105" s="75">
        <v>16</v>
      </c>
      <c r="G105" s="78">
        <v>33.9</v>
      </c>
      <c r="H105" s="78">
        <v>22.14</v>
      </c>
      <c r="I105" s="78">
        <v>19.89</v>
      </c>
      <c r="J105" s="78">
        <v>42.03</v>
      </c>
      <c r="K105" s="78">
        <v>354.24</v>
      </c>
      <c r="L105" s="78">
        <v>318.24</v>
      </c>
      <c r="M105" s="78">
        <v>672.48</v>
      </c>
      <c r="N105" s="141">
        <v>8.6191858658066277E-4</v>
      </c>
    </row>
    <row r="106" spans="1:14" ht="24" customHeight="1" x14ac:dyDescent="0.2">
      <c r="A106" s="139" t="s">
        <v>1424</v>
      </c>
      <c r="B106" s="139"/>
      <c r="C106" s="139"/>
      <c r="D106" s="139" t="s">
        <v>1425</v>
      </c>
      <c r="E106" s="139"/>
      <c r="F106" s="140"/>
      <c r="G106" s="139"/>
      <c r="H106" s="139"/>
      <c r="I106" s="139"/>
      <c r="J106" s="139"/>
      <c r="K106" s="139"/>
      <c r="L106" s="139"/>
      <c r="M106" s="137">
        <v>179889.5</v>
      </c>
      <c r="N106" s="138">
        <v>0.23056463178191491</v>
      </c>
    </row>
    <row r="107" spans="1:14" ht="60" customHeight="1" x14ac:dyDescent="0.2">
      <c r="A107" s="183" t="s">
        <v>1426</v>
      </c>
      <c r="B107" s="75" t="s">
        <v>1107</v>
      </c>
      <c r="C107" s="183" t="s">
        <v>25</v>
      </c>
      <c r="D107" s="183" t="s">
        <v>1732</v>
      </c>
      <c r="E107" s="76" t="s">
        <v>23</v>
      </c>
      <c r="F107" s="75">
        <v>525</v>
      </c>
      <c r="G107" s="78">
        <v>273.73</v>
      </c>
      <c r="H107" s="78">
        <v>5.83</v>
      </c>
      <c r="I107" s="78">
        <v>333.56</v>
      </c>
      <c r="J107" s="78">
        <v>339.39</v>
      </c>
      <c r="K107" s="78">
        <v>3060.75</v>
      </c>
      <c r="L107" s="78">
        <v>175119</v>
      </c>
      <c r="M107" s="78">
        <v>178179.75</v>
      </c>
      <c r="N107" s="141">
        <v>0.22837324273925746</v>
      </c>
    </row>
    <row r="108" spans="1:14" ht="24" customHeight="1" x14ac:dyDescent="0.2">
      <c r="A108" s="183" t="s">
        <v>1427</v>
      </c>
      <c r="B108" s="75" t="s">
        <v>1216</v>
      </c>
      <c r="C108" s="183" t="s">
        <v>21</v>
      </c>
      <c r="D108" s="183" t="s">
        <v>1217</v>
      </c>
      <c r="E108" s="76" t="s">
        <v>39</v>
      </c>
      <c r="F108" s="75">
        <v>25</v>
      </c>
      <c r="G108" s="78">
        <v>55.16</v>
      </c>
      <c r="H108" s="78">
        <v>5.05</v>
      </c>
      <c r="I108" s="78">
        <v>63.34</v>
      </c>
      <c r="J108" s="78">
        <v>68.39</v>
      </c>
      <c r="K108" s="78">
        <v>126.25</v>
      </c>
      <c r="L108" s="78">
        <v>1583.5</v>
      </c>
      <c r="M108" s="78">
        <v>1709.75</v>
      </c>
      <c r="N108" s="141">
        <v>2.1913890426574593E-3</v>
      </c>
    </row>
    <row r="109" spans="1:14" ht="24" customHeight="1" x14ac:dyDescent="0.2">
      <c r="A109" s="139" t="s">
        <v>1428</v>
      </c>
      <c r="B109" s="139"/>
      <c r="C109" s="139"/>
      <c r="D109" s="139" t="s">
        <v>1429</v>
      </c>
      <c r="E109" s="139"/>
      <c r="F109" s="140"/>
      <c r="G109" s="139"/>
      <c r="H109" s="139"/>
      <c r="I109" s="139"/>
      <c r="J109" s="139"/>
      <c r="K109" s="139"/>
      <c r="L109" s="139"/>
      <c r="M109" s="137">
        <v>52870.7</v>
      </c>
      <c r="N109" s="138">
        <v>6.776445249751703E-2</v>
      </c>
    </row>
    <row r="110" spans="1:14" ht="48" customHeight="1" x14ac:dyDescent="0.2">
      <c r="A110" s="183" t="s">
        <v>1430</v>
      </c>
      <c r="B110" s="75" t="s">
        <v>1177</v>
      </c>
      <c r="C110" s="183" t="s">
        <v>25</v>
      </c>
      <c r="D110" s="183" t="s">
        <v>1178</v>
      </c>
      <c r="E110" s="76" t="s">
        <v>77</v>
      </c>
      <c r="F110" s="75">
        <v>15</v>
      </c>
      <c r="G110" s="78">
        <v>259.79000000000002</v>
      </c>
      <c r="H110" s="78">
        <v>120.12</v>
      </c>
      <c r="I110" s="78">
        <v>201.99</v>
      </c>
      <c r="J110" s="78">
        <v>322.11</v>
      </c>
      <c r="K110" s="78">
        <v>1801.8</v>
      </c>
      <c r="L110" s="78">
        <v>3029.85</v>
      </c>
      <c r="M110" s="78">
        <v>4831.6499999999996</v>
      </c>
      <c r="N110" s="141">
        <v>6.1927327784506003E-3</v>
      </c>
    </row>
    <row r="111" spans="1:14" ht="48" customHeight="1" x14ac:dyDescent="0.2">
      <c r="A111" s="183" t="s">
        <v>1431</v>
      </c>
      <c r="B111" s="75" t="s">
        <v>1219</v>
      </c>
      <c r="C111" s="183" t="s">
        <v>25</v>
      </c>
      <c r="D111" s="183" t="s">
        <v>1220</v>
      </c>
      <c r="E111" s="76" t="s">
        <v>77</v>
      </c>
      <c r="F111" s="75">
        <v>3</v>
      </c>
      <c r="G111" s="78">
        <v>442.89</v>
      </c>
      <c r="H111" s="78">
        <v>150.84</v>
      </c>
      <c r="I111" s="78">
        <v>398.29</v>
      </c>
      <c r="J111" s="78">
        <v>549.13</v>
      </c>
      <c r="K111" s="78">
        <v>452.52</v>
      </c>
      <c r="L111" s="78">
        <v>1194.8699999999999</v>
      </c>
      <c r="M111" s="78">
        <v>1647.39</v>
      </c>
      <c r="N111" s="141">
        <v>2.1114621406541729E-3</v>
      </c>
    </row>
    <row r="112" spans="1:14" ht="48" customHeight="1" x14ac:dyDescent="0.2">
      <c r="A112" s="183" t="s">
        <v>1432</v>
      </c>
      <c r="B112" s="75" t="s">
        <v>1212</v>
      </c>
      <c r="C112" s="183" t="s">
        <v>25</v>
      </c>
      <c r="D112" s="183" t="s">
        <v>1213</v>
      </c>
      <c r="E112" s="76" t="s">
        <v>77</v>
      </c>
      <c r="F112" s="75">
        <v>6</v>
      </c>
      <c r="G112" s="78">
        <v>269.48</v>
      </c>
      <c r="H112" s="78">
        <v>124.62</v>
      </c>
      <c r="I112" s="78">
        <v>209.5</v>
      </c>
      <c r="J112" s="78">
        <v>334.12</v>
      </c>
      <c r="K112" s="78">
        <v>747.72</v>
      </c>
      <c r="L112" s="78">
        <v>1257</v>
      </c>
      <c r="M112" s="78">
        <v>2004.72</v>
      </c>
      <c r="N112" s="141">
        <v>2.5694525173833964E-3</v>
      </c>
    </row>
    <row r="113" spans="1:14" ht="36" customHeight="1" x14ac:dyDescent="0.2">
      <c r="A113" s="183" t="s">
        <v>1433</v>
      </c>
      <c r="B113" s="75" t="s">
        <v>1179</v>
      </c>
      <c r="C113" s="183" t="s">
        <v>25</v>
      </c>
      <c r="D113" s="183" t="s">
        <v>1180</v>
      </c>
      <c r="E113" s="76" t="s">
        <v>77</v>
      </c>
      <c r="F113" s="75">
        <v>6</v>
      </c>
      <c r="G113" s="78">
        <v>518.30999999999995</v>
      </c>
      <c r="H113" s="78">
        <v>189.17</v>
      </c>
      <c r="I113" s="78">
        <v>453.48</v>
      </c>
      <c r="J113" s="78">
        <v>642.65</v>
      </c>
      <c r="K113" s="78">
        <v>1135.02</v>
      </c>
      <c r="L113" s="78">
        <v>2720.88</v>
      </c>
      <c r="M113" s="78">
        <v>3855.9</v>
      </c>
      <c r="N113" s="141">
        <v>4.9421125951647302E-3</v>
      </c>
    </row>
    <row r="114" spans="1:14" ht="48" customHeight="1" x14ac:dyDescent="0.2">
      <c r="A114" s="183" t="s">
        <v>1434</v>
      </c>
      <c r="B114" s="75" t="s">
        <v>1188</v>
      </c>
      <c r="C114" s="183" t="s">
        <v>25</v>
      </c>
      <c r="D114" s="183" t="s">
        <v>1189</v>
      </c>
      <c r="E114" s="76" t="s">
        <v>77</v>
      </c>
      <c r="F114" s="75">
        <v>23</v>
      </c>
      <c r="G114" s="78">
        <v>114.33</v>
      </c>
      <c r="H114" s="78">
        <v>60.45</v>
      </c>
      <c r="I114" s="78">
        <v>81.3</v>
      </c>
      <c r="J114" s="78">
        <v>141.75</v>
      </c>
      <c r="K114" s="78">
        <v>1390.35</v>
      </c>
      <c r="L114" s="78">
        <v>1869.9</v>
      </c>
      <c r="M114" s="78">
        <v>3260.25</v>
      </c>
      <c r="N114" s="141">
        <v>4.1786671304716956E-3</v>
      </c>
    </row>
    <row r="115" spans="1:14" ht="48" customHeight="1" x14ac:dyDescent="0.2">
      <c r="A115" s="183" t="s">
        <v>1435</v>
      </c>
      <c r="B115" s="75" t="s">
        <v>1221</v>
      </c>
      <c r="C115" s="183" t="s">
        <v>25</v>
      </c>
      <c r="D115" s="183" t="s">
        <v>1222</v>
      </c>
      <c r="E115" s="76" t="s">
        <v>77</v>
      </c>
      <c r="F115" s="75">
        <v>6</v>
      </c>
      <c r="G115" s="78">
        <v>208.37</v>
      </c>
      <c r="H115" s="78">
        <v>96.83</v>
      </c>
      <c r="I115" s="78">
        <v>161.52000000000001</v>
      </c>
      <c r="J115" s="78">
        <v>258.35000000000002</v>
      </c>
      <c r="K115" s="78">
        <v>580.98</v>
      </c>
      <c r="L115" s="78">
        <v>969.12</v>
      </c>
      <c r="M115" s="78">
        <v>1550.1</v>
      </c>
      <c r="N115" s="141">
        <v>1.9867654072369223E-3</v>
      </c>
    </row>
    <row r="116" spans="1:14" ht="48" customHeight="1" x14ac:dyDescent="0.2">
      <c r="A116" s="183" t="s">
        <v>1436</v>
      </c>
      <c r="B116" s="75" t="s">
        <v>1226</v>
      </c>
      <c r="C116" s="183" t="s">
        <v>25</v>
      </c>
      <c r="D116" s="183" t="s">
        <v>1227</v>
      </c>
      <c r="E116" s="76" t="s">
        <v>77</v>
      </c>
      <c r="F116" s="75">
        <v>4</v>
      </c>
      <c r="G116" s="78">
        <v>288.86</v>
      </c>
      <c r="H116" s="78">
        <v>129.69999999999999</v>
      </c>
      <c r="I116" s="78">
        <v>228.45</v>
      </c>
      <c r="J116" s="78">
        <v>358.15</v>
      </c>
      <c r="K116" s="78">
        <v>518.79999999999995</v>
      </c>
      <c r="L116" s="78">
        <v>913.8</v>
      </c>
      <c r="M116" s="78">
        <v>1432.6</v>
      </c>
      <c r="N116" s="141">
        <v>1.8361654876508707E-3</v>
      </c>
    </row>
    <row r="117" spans="1:14" ht="36" customHeight="1" x14ac:dyDescent="0.2">
      <c r="A117" s="183" t="s">
        <v>1437</v>
      </c>
      <c r="B117" s="75" t="s">
        <v>1214</v>
      </c>
      <c r="C117" s="183" t="s">
        <v>25</v>
      </c>
      <c r="D117" s="183" t="s">
        <v>1215</v>
      </c>
      <c r="E117" s="76" t="s">
        <v>80</v>
      </c>
      <c r="F117" s="75">
        <v>20</v>
      </c>
      <c r="G117" s="78">
        <v>77.040000000000006</v>
      </c>
      <c r="H117" s="78">
        <v>15.39</v>
      </c>
      <c r="I117" s="78">
        <v>80.13</v>
      </c>
      <c r="J117" s="78">
        <v>95.52</v>
      </c>
      <c r="K117" s="78">
        <v>307.8</v>
      </c>
      <c r="L117" s="78">
        <v>1602.6</v>
      </c>
      <c r="M117" s="78">
        <v>1910.4</v>
      </c>
      <c r="N117" s="141">
        <v>2.4485624372527037E-3</v>
      </c>
    </row>
    <row r="118" spans="1:14" ht="24" customHeight="1" x14ac:dyDescent="0.2">
      <c r="A118" s="183" t="s">
        <v>1438</v>
      </c>
      <c r="B118" s="75" t="s">
        <v>1318</v>
      </c>
      <c r="C118" s="183" t="s">
        <v>21</v>
      </c>
      <c r="D118" s="183" t="s">
        <v>1319</v>
      </c>
      <c r="E118" s="76" t="s">
        <v>77</v>
      </c>
      <c r="F118" s="75">
        <v>8</v>
      </c>
      <c r="G118" s="78">
        <v>9.44</v>
      </c>
      <c r="H118" s="78">
        <v>4.38</v>
      </c>
      <c r="I118" s="78">
        <v>7.32</v>
      </c>
      <c r="J118" s="78">
        <v>11.7</v>
      </c>
      <c r="K118" s="78">
        <v>35.04</v>
      </c>
      <c r="L118" s="78">
        <v>58.56</v>
      </c>
      <c r="M118" s="78">
        <v>93.6</v>
      </c>
      <c r="N118" s="141">
        <v>1.1996725509152695E-4</v>
      </c>
    </row>
    <row r="119" spans="1:14" ht="36" customHeight="1" x14ac:dyDescent="0.2">
      <c r="A119" s="183" t="s">
        <v>1439</v>
      </c>
      <c r="B119" s="75" t="s">
        <v>114</v>
      </c>
      <c r="C119" s="183" t="s">
        <v>21</v>
      </c>
      <c r="D119" s="183" t="s">
        <v>115</v>
      </c>
      <c r="E119" s="76" t="s">
        <v>39</v>
      </c>
      <c r="F119" s="75">
        <v>25</v>
      </c>
      <c r="G119" s="78">
        <v>8.25</v>
      </c>
      <c r="H119" s="78">
        <v>4.42</v>
      </c>
      <c r="I119" s="78">
        <v>5.8</v>
      </c>
      <c r="J119" s="78">
        <v>10.220000000000001</v>
      </c>
      <c r="K119" s="78">
        <v>110.5</v>
      </c>
      <c r="L119" s="78">
        <v>145</v>
      </c>
      <c r="M119" s="78">
        <v>255.5</v>
      </c>
      <c r="N119" s="141">
        <v>3.2747471875945654E-4</v>
      </c>
    </row>
    <row r="120" spans="1:14" ht="36" customHeight="1" x14ac:dyDescent="0.2">
      <c r="A120" s="183" t="s">
        <v>1440</v>
      </c>
      <c r="B120" s="75" t="s">
        <v>112</v>
      </c>
      <c r="C120" s="183" t="s">
        <v>21</v>
      </c>
      <c r="D120" s="183" t="s">
        <v>113</v>
      </c>
      <c r="E120" s="76" t="s">
        <v>39</v>
      </c>
      <c r="F120" s="75">
        <v>90</v>
      </c>
      <c r="G120" s="78">
        <v>11.8</v>
      </c>
      <c r="H120" s="78">
        <v>5.22</v>
      </c>
      <c r="I120" s="78">
        <v>9.41</v>
      </c>
      <c r="J120" s="78">
        <v>14.63</v>
      </c>
      <c r="K120" s="78">
        <v>469.8</v>
      </c>
      <c r="L120" s="78">
        <v>846.9</v>
      </c>
      <c r="M120" s="78">
        <v>1316.7</v>
      </c>
      <c r="N120" s="141">
        <v>1.6876162903740762E-3</v>
      </c>
    </row>
    <row r="121" spans="1:14" ht="36" customHeight="1" x14ac:dyDescent="0.2">
      <c r="A121" s="183" t="s">
        <v>1441</v>
      </c>
      <c r="B121" s="75" t="s">
        <v>1251</v>
      </c>
      <c r="C121" s="183" t="s">
        <v>21</v>
      </c>
      <c r="D121" s="183" t="s">
        <v>1252</v>
      </c>
      <c r="E121" s="76" t="s">
        <v>39</v>
      </c>
      <c r="F121" s="75">
        <v>60</v>
      </c>
      <c r="G121" s="78">
        <v>11.32</v>
      </c>
      <c r="H121" s="78">
        <v>4.1100000000000003</v>
      </c>
      <c r="I121" s="78">
        <v>9.92</v>
      </c>
      <c r="J121" s="78">
        <v>14.03</v>
      </c>
      <c r="K121" s="78">
        <v>246.6</v>
      </c>
      <c r="L121" s="78">
        <v>595.20000000000005</v>
      </c>
      <c r="M121" s="78">
        <v>841.8</v>
      </c>
      <c r="N121" s="141">
        <v>1.0789362749577711E-3</v>
      </c>
    </row>
    <row r="122" spans="1:14" ht="36" customHeight="1" x14ac:dyDescent="0.2">
      <c r="A122" s="183" t="s">
        <v>1442</v>
      </c>
      <c r="B122" s="75" t="s">
        <v>124</v>
      </c>
      <c r="C122" s="183" t="s">
        <v>21</v>
      </c>
      <c r="D122" s="183" t="s">
        <v>125</v>
      </c>
      <c r="E122" s="76" t="s">
        <v>77</v>
      </c>
      <c r="F122" s="75">
        <v>40</v>
      </c>
      <c r="G122" s="78">
        <v>8.44</v>
      </c>
      <c r="H122" s="78">
        <v>5.59</v>
      </c>
      <c r="I122" s="78">
        <v>4.87</v>
      </c>
      <c r="J122" s="78">
        <v>10.46</v>
      </c>
      <c r="K122" s="78">
        <v>223.6</v>
      </c>
      <c r="L122" s="78">
        <v>194.8</v>
      </c>
      <c r="M122" s="78">
        <v>418.4</v>
      </c>
      <c r="N122" s="141">
        <v>5.3626388387067168E-4</v>
      </c>
    </row>
    <row r="123" spans="1:14" ht="36" customHeight="1" x14ac:dyDescent="0.2">
      <c r="A123" s="183" t="s">
        <v>1443</v>
      </c>
      <c r="B123" s="75" t="s">
        <v>122</v>
      </c>
      <c r="C123" s="183" t="s">
        <v>21</v>
      </c>
      <c r="D123" s="183" t="s">
        <v>123</v>
      </c>
      <c r="E123" s="76" t="s">
        <v>77</v>
      </c>
      <c r="F123" s="75">
        <v>4</v>
      </c>
      <c r="G123" s="78">
        <v>14.27</v>
      </c>
      <c r="H123" s="78">
        <v>8.4</v>
      </c>
      <c r="I123" s="78">
        <v>9.2899999999999991</v>
      </c>
      <c r="J123" s="78">
        <v>17.690000000000001</v>
      </c>
      <c r="K123" s="78">
        <v>33.6</v>
      </c>
      <c r="L123" s="78">
        <v>37.159999999999997</v>
      </c>
      <c r="M123" s="78">
        <v>70.760000000000005</v>
      </c>
      <c r="N123" s="141">
        <v>9.0693194126885106E-5</v>
      </c>
    </row>
    <row r="124" spans="1:14" ht="24" customHeight="1" x14ac:dyDescent="0.2">
      <c r="A124" s="183" t="s">
        <v>1444</v>
      </c>
      <c r="B124" s="75" t="s">
        <v>133</v>
      </c>
      <c r="C124" s="183" t="s">
        <v>25</v>
      </c>
      <c r="D124" s="183" t="s">
        <v>134</v>
      </c>
      <c r="E124" s="76" t="s">
        <v>80</v>
      </c>
      <c r="F124" s="75">
        <v>15</v>
      </c>
      <c r="G124" s="78">
        <v>5.46</v>
      </c>
      <c r="H124" s="78">
        <v>3.06</v>
      </c>
      <c r="I124" s="78">
        <v>3.7</v>
      </c>
      <c r="J124" s="78">
        <v>6.76</v>
      </c>
      <c r="K124" s="78">
        <v>45.9</v>
      </c>
      <c r="L124" s="78">
        <v>55.5</v>
      </c>
      <c r="M124" s="78">
        <v>101.4</v>
      </c>
      <c r="N124" s="141">
        <v>1.2996452634915419E-4</v>
      </c>
    </row>
    <row r="125" spans="1:14" ht="24" customHeight="1" x14ac:dyDescent="0.2">
      <c r="A125" s="183" t="s">
        <v>1445</v>
      </c>
      <c r="B125" s="75" t="s">
        <v>131</v>
      </c>
      <c r="C125" s="183" t="s">
        <v>25</v>
      </c>
      <c r="D125" s="183" t="s">
        <v>132</v>
      </c>
      <c r="E125" s="76" t="s">
        <v>80</v>
      </c>
      <c r="F125" s="75">
        <v>50</v>
      </c>
      <c r="G125" s="78">
        <v>5.57</v>
      </c>
      <c r="H125" s="78">
        <v>3.06</v>
      </c>
      <c r="I125" s="78">
        <v>3.84</v>
      </c>
      <c r="J125" s="78">
        <v>6.9</v>
      </c>
      <c r="K125" s="78">
        <v>153</v>
      </c>
      <c r="L125" s="78">
        <v>192</v>
      </c>
      <c r="M125" s="78">
        <v>345</v>
      </c>
      <c r="N125" s="141">
        <v>4.4218699793351275E-4</v>
      </c>
    </row>
    <row r="126" spans="1:14" ht="36" customHeight="1" x14ac:dyDescent="0.2">
      <c r="A126" s="183" t="s">
        <v>1446</v>
      </c>
      <c r="B126" s="75" t="s">
        <v>120</v>
      </c>
      <c r="C126" s="183" t="s">
        <v>21</v>
      </c>
      <c r="D126" s="183" t="s">
        <v>121</v>
      </c>
      <c r="E126" s="76" t="s">
        <v>77</v>
      </c>
      <c r="F126" s="75">
        <v>20</v>
      </c>
      <c r="G126" s="78">
        <v>11.63</v>
      </c>
      <c r="H126" s="78">
        <v>7.34</v>
      </c>
      <c r="I126" s="78">
        <v>7.08</v>
      </c>
      <c r="J126" s="78">
        <v>14.42</v>
      </c>
      <c r="K126" s="78">
        <v>146.80000000000001</v>
      </c>
      <c r="L126" s="78">
        <v>141.6</v>
      </c>
      <c r="M126" s="78">
        <v>288.39999999999998</v>
      </c>
      <c r="N126" s="141">
        <v>3.6964269624355098E-4</v>
      </c>
    </row>
    <row r="127" spans="1:14" ht="36" customHeight="1" x14ac:dyDescent="0.2">
      <c r="A127" s="183" t="s">
        <v>1447</v>
      </c>
      <c r="B127" s="75" t="s">
        <v>1274</v>
      </c>
      <c r="C127" s="183" t="s">
        <v>21</v>
      </c>
      <c r="D127" s="183" t="s">
        <v>1275</v>
      </c>
      <c r="E127" s="76" t="s">
        <v>77</v>
      </c>
      <c r="F127" s="75">
        <v>70</v>
      </c>
      <c r="G127" s="78">
        <v>7.13</v>
      </c>
      <c r="H127" s="78">
        <v>4.88</v>
      </c>
      <c r="I127" s="78">
        <v>3.96</v>
      </c>
      <c r="J127" s="78">
        <v>8.84</v>
      </c>
      <c r="K127" s="78">
        <v>341.6</v>
      </c>
      <c r="L127" s="78">
        <v>277.2</v>
      </c>
      <c r="M127" s="78">
        <v>618.79999999999995</v>
      </c>
      <c r="N127" s="141">
        <v>7.9311685310509477E-4</v>
      </c>
    </row>
    <row r="128" spans="1:14" ht="36" customHeight="1" x14ac:dyDescent="0.2">
      <c r="A128" s="183" t="s">
        <v>1448</v>
      </c>
      <c r="B128" s="75" t="s">
        <v>1198</v>
      </c>
      <c r="C128" s="183" t="s">
        <v>25</v>
      </c>
      <c r="D128" s="183" t="s">
        <v>1199</v>
      </c>
      <c r="E128" s="76" t="s">
        <v>77</v>
      </c>
      <c r="F128" s="75">
        <v>6</v>
      </c>
      <c r="G128" s="78">
        <v>357.1</v>
      </c>
      <c r="H128" s="78">
        <v>134.91999999999999</v>
      </c>
      <c r="I128" s="78">
        <v>307.83999999999997</v>
      </c>
      <c r="J128" s="78">
        <v>442.76</v>
      </c>
      <c r="K128" s="78">
        <v>809.52</v>
      </c>
      <c r="L128" s="78">
        <v>1847.04</v>
      </c>
      <c r="M128" s="78">
        <v>2656.56</v>
      </c>
      <c r="N128" s="141">
        <v>3.4049167861746454E-3</v>
      </c>
    </row>
    <row r="129" spans="1:14" ht="48" customHeight="1" x14ac:dyDescent="0.2">
      <c r="A129" s="183" t="s">
        <v>1449</v>
      </c>
      <c r="B129" s="75" t="s">
        <v>1223</v>
      </c>
      <c r="C129" s="183" t="s">
        <v>21</v>
      </c>
      <c r="D129" s="183" t="s">
        <v>1224</v>
      </c>
      <c r="E129" s="76" t="s">
        <v>77</v>
      </c>
      <c r="F129" s="75">
        <v>2</v>
      </c>
      <c r="G129" s="78">
        <v>635.69000000000005</v>
      </c>
      <c r="H129" s="78">
        <v>18.5</v>
      </c>
      <c r="I129" s="78">
        <v>769.69</v>
      </c>
      <c r="J129" s="78">
        <v>788.19</v>
      </c>
      <c r="K129" s="78">
        <v>37</v>
      </c>
      <c r="L129" s="78">
        <v>1539.38</v>
      </c>
      <c r="M129" s="78">
        <v>1576.38</v>
      </c>
      <c r="N129" s="141">
        <v>2.0204485211664661E-3</v>
      </c>
    </row>
    <row r="130" spans="1:14" ht="24" customHeight="1" x14ac:dyDescent="0.2">
      <c r="A130" s="183" t="s">
        <v>1450</v>
      </c>
      <c r="B130" s="75" t="s">
        <v>1267</v>
      </c>
      <c r="C130" s="183" t="s">
        <v>21</v>
      </c>
      <c r="D130" s="183" t="s">
        <v>1268</v>
      </c>
      <c r="E130" s="76" t="s">
        <v>77</v>
      </c>
      <c r="F130" s="75">
        <v>1</v>
      </c>
      <c r="G130" s="78">
        <v>597.26</v>
      </c>
      <c r="H130" s="78">
        <v>190.9</v>
      </c>
      <c r="I130" s="78">
        <v>549.64</v>
      </c>
      <c r="J130" s="78">
        <v>740.54</v>
      </c>
      <c r="K130" s="78">
        <v>190.9</v>
      </c>
      <c r="L130" s="78">
        <v>549.64</v>
      </c>
      <c r="M130" s="78">
        <v>740.54</v>
      </c>
      <c r="N130" s="141">
        <v>9.4915118681067692E-4</v>
      </c>
    </row>
    <row r="131" spans="1:14" ht="24" customHeight="1" x14ac:dyDescent="0.2">
      <c r="A131" s="183" t="s">
        <v>1451</v>
      </c>
      <c r="B131" s="75" t="s">
        <v>1261</v>
      </c>
      <c r="C131" s="183" t="s">
        <v>110</v>
      </c>
      <c r="D131" s="183" t="s">
        <v>1262</v>
      </c>
      <c r="E131" s="76" t="s">
        <v>80</v>
      </c>
      <c r="F131" s="75">
        <v>1</v>
      </c>
      <c r="G131" s="78">
        <v>683.26</v>
      </c>
      <c r="H131" s="78">
        <v>55.06</v>
      </c>
      <c r="I131" s="78">
        <v>792.11</v>
      </c>
      <c r="J131" s="78">
        <v>847.17</v>
      </c>
      <c r="K131" s="78">
        <v>55.06</v>
      </c>
      <c r="L131" s="78">
        <v>792.11</v>
      </c>
      <c r="M131" s="78">
        <v>847.17</v>
      </c>
      <c r="N131" s="141">
        <v>1.0858190117082145E-3</v>
      </c>
    </row>
    <row r="132" spans="1:14" ht="24" customHeight="1" x14ac:dyDescent="0.2">
      <c r="A132" s="183" t="s">
        <v>1452</v>
      </c>
      <c r="B132" s="75" t="s">
        <v>1338</v>
      </c>
      <c r="C132" s="183" t="s">
        <v>21</v>
      </c>
      <c r="D132" s="183" t="s">
        <v>1339</v>
      </c>
      <c r="E132" s="76" t="s">
        <v>77</v>
      </c>
      <c r="F132" s="75">
        <v>20</v>
      </c>
      <c r="G132" s="78">
        <v>0.49</v>
      </c>
      <c r="H132" s="78">
        <v>0.39</v>
      </c>
      <c r="I132" s="78">
        <v>0.21</v>
      </c>
      <c r="J132" s="78">
        <v>0.6</v>
      </c>
      <c r="K132" s="78">
        <v>7.8</v>
      </c>
      <c r="L132" s="78">
        <v>4.2</v>
      </c>
      <c r="M132" s="78">
        <v>12</v>
      </c>
      <c r="N132" s="141">
        <v>1.5380417319426532E-5</v>
      </c>
    </row>
    <row r="133" spans="1:14" ht="24" customHeight="1" x14ac:dyDescent="0.2">
      <c r="A133" s="183" t="s">
        <v>1453</v>
      </c>
      <c r="B133" s="75" t="s">
        <v>1253</v>
      </c>
      <c r="C133" s="183" t="s">
        <v>21</v>
      </c>
      <c r="D133" s="183" t="s">
        <v>1254</v>
      </c>
      <c r="E133" s="76" t="s">
        <v>39</v>
      </c>
      <c r="F133" s="75">
        <v>600</v>
      </c>
      <c r="G133" s="78">
        <v>0.51</v>
      </c>
      <c r="H133" s="78">
        <v>0.4</v>
      </c>
      <c r="I133" s="78">
        <v>0.23</v>
      </c>
      <c r="J133" s="78">
        <v>0.63</v>
      </c>
      <c r="K133" s="78">
        <v>240</v>
      </c>
      <c r="L133" s="78">
        <v>138</v>
      </c>
      <c r="M133" s="78">
        <v>378</v>
      </c>
      <c r="N133" s="141">
        <v>4.8448314556193573E-4</v>
      </c>
    </row>
    <row r="134" spans="1:14" ht="24" customHeight="1" x14ac:dyDescent="0.2">
      <c r="A134" s="183" t="s">
        <v>1454</v>
      </c>
      <c r="B134" s="75" t="s">
        <v>1334</v>
      </c>
      <c r="C134" s="183" t="s">
        <v>21</v>
      </c>
      <c r="D134" s="183" t="s">
        <v>1335</v>
      </c>
      <c r="E134" s="76" t="s">
        <v>77</v>
      </c>
      <c r="F134" s="75">
        <v>20</v>
      </c>
      <c r="G134" s="78">
        <v>0.97</v>
      </c>
      <c r="H134" s="78">
        <v>0.77</v>
      </c>
      <c r="I134" s="78">
        <v>0.43</v>
      </c>
      <c r="J134" s="78">
        <v>1.2</v>
      </c>
      <c r="K134" s="78">
        <v>15.4</v>
      </c>
      <c r="L134" s="78">
        <v>8.6</v>
      </c>
      <c r="M134" s="78">
        <v>24</v>
      </c>
      <c r="N134" s="141">
        <v>3.0760834638853064E-5</v>
      </c>
    </row>
    <row r="135" spans="1:14" ht="24" customHeight="1" x14ac:dyDescent="0.2">
      <c r="A135" s="183" t="s">
        <v>1455</v>
      </c>
      <c r="B135" s="75" t="s">
        <v>1303</v>
      </c>
      <c r="C135" s="183" t="s">
        <v>25</v>
      </c>
      <c r="D135" s="183" t="s">
        <v>1304</v>
      </c>
      <c r="E135" s="76" t="s">
        <v>77</v>
      </c>
      <c r="F135" s="75">
        <v>2</v>
      </c>
      <c r="G135" s="78">
        <v>75.180000000000007</v>
      </c>
      <c r="H135" s="78">
        <v>61.64</v>
      </c>
      <c r="I135" s="78">
        <v>31.57</v>
      </c>
      <c r="J135" s="78">
        <v>93.21</v>
      </c>
      <c r="K135" s="78">
        <v>123.28</v>
      </c>
      <c r="L135" s="78">
        <v>63.14</v>
      </c>
      <c r="M135" s="78">
        <v>186.42</v>
      </c>
      <c r="N135" s="141">
        <v>2.3893478305729116E-4</v>
      </c>
    </row>
    <row r="136" spans="1:14" ht="24" customHeight="1" x14ac:dyDescent="0.2">
      <c r="A136" s="183" t="s">
        <v>1456</v>
      </c>
      <c r="B136" s="75" t="s">
        <v>149</v>
      </c>
      <c r="C136" s="183" t="s">
        <v>21</v>
      </c>
      <c r="D136" s="183" t="s">
        <v>1291</v>
      </c>
      <c r="E136" s="76" t="s">
        <v>77</v>
      </c>
      <c r="F136" s="75">
        <v>3</v>
      </c>
      <c r="G136" s="78">
        <v>80.849999999999994</v>
      </c>
      <c r="H136" s="78">
        <v>6.11</v>
      </c>
      <c r="I136" s="78">
        <v>94.13</v>
      </c>
      <c r="J136" s="78">
        <v>100.24</v>
      </c>
      <c r="K136" s="78">
        <v>18.329999999999998</v>
      </c>
      <c r="L136" s="78">
        <v>282.39</v>
      </c>
      <c r="M136" s="78">
        <v>300.72000000000003</v>
      </c>
      <c r="N136" s="141">
        <v>3.8543325802482885E-4</v>
      </c>
    </row>
    <row r="137" spans="1:14" ht="24" customHeight="1" x14ac:dyDescent="0.2">
      <c r="A137" s="183" t="s">
        <v>1457</v>
      </c>
      <c r="B137" s="75" t="s">
        <v>1293</v>
      </c>
      <c r="C137" s="183" t="s">
        <v>21</v>
      </c>
      <c r="D137" s="183" t="s">
        <v>1294</v>
      </c>
      <c r="E137" s="76" t="s">
        <v>77</v>
      </c>
      <c r="F137" s="75">
        <v>18</v>
      </c>
      <c r="G137" s="78">
        <v>12.69</v>
      </c>
      <c r="H137" s="78">
        <v>1.45</v>
      </c>
      <c r="I137" s="78">
        <v>14.28</v>
      </c>
      <c r="J137" s="78">
        <v>15.73</v>
      </c>
      <c r="K137" s="78">
        <v>26.1</v>
      </c>
      <c r="L137" s="78">
        <v>257.04000000000002</v>
      </c>
      <c r="M137" s="78">
        <v>283.14</v>
      </c>
      <c r="N137" s="141">
        <v>3.6290094665186902E-4</v>
      </c>
    </row>
    <row r="138" spans="1:14" ht="24" customHeight="1" x14ac:dyDescent="0.2">
      <c r="A138" s="183" t="s">
        <v>1458</v>
      </c>
      <c r="B138" s="75" t="s">
        <v>148</v>
      </c>
      <c r="C138" s="183" t="s">
        <v>21</v>
      </c>
      <c r="D138" s="183" t="s">
        <v>1313</v>
      </c>
      <c r="E138" s="76" t="s">
        <v>77</v>
      </c>
      <c r="F138" s="75">
        <v>9</v>
      </c>
      <c r="G138" s="78">
        <v>13.69</v>
      </c>
      <c r="H138" s="78">
        <v>2.0299999999999998</v>
      </c>
      <c r="I138" s="78">
        <v>14.94</v>
      </c>
      <c r="J138" s="78">
        <v>16.97</v>
      </c>
      <c r="K138" s="78">
        <v>18.27</v>
      </c>
      <c r="L138" s="78">
        <v>134.46</v>
      </c>
      <c r="M138" s="78">
        <v>152.72999999999999</v>
      </c>
      <c r="N138" s="141">
        <v>1.9575426143300117E-4</v>
      </c>
    </row>
    <row r="139" spans="1:14" ht="24" customHeight="1" x14ac:dyDescent="0.2">
      <c r="A139" s="183" t="s">
        <v>1459</v>
      </c>
      <c r="B139" s="75" t="s">
        <v>1256</v>
      </c>
      <c r="C139" s="183" t="s">
        <v>25</v>
      </c>
      <c r="D139" s="183" t="s">
        <v>1257</v>
      </c>
      <c r="E139" s="76" t="s">
        <v>77</v>
      </c>
      <c r="F139" s="75">
        <v>5</v>
      </c>
      <c r="G139" s="78">
        <v>137.57</v>
      </c>
      <c r="H139" s="78">
        <v>18.46</v>
      </c>
      <c r="I139" s="78">
        <v>152.11000000000001</v>
      </c>
      <c r="J139" s="78">
        <v>170.57</v>
      </c>
      <c r="K139" s="78">
        <v>92.3</v>
      </c>
      <c r="L139" s="78">
        <v>760.55</v>
      </c>
      <c r="M139" s="78">
        <v>852.85</v>
      </c>
      <c r="N139" s="141">
        <v>1.0930990759060765E-3</v>
      </c>
    </row>
    <row r="140" spans="1:14" ht="24" customHeight="1" x14ac:dyDescent="0.2">
      <c r="A140" s="183" t="s">
        <v>1460</v>
      </c>
      <c r="B140" s="75" t="s">
        <v>146</v>
      </c>
      <c r="C140" s="183" t="s">
        <v>25</v>
      </c>
      <c r="D140" s="183" t="s">
        <v>147</v>
      </c>
      <c r="E140" s="76" t="s">
        <v>77</v>
      </c>
      <c r="F140" s="75">
        <v>4</v>
      </c>
      <c r="G140" s="78">
        <v>123.3</v>
      </c>
      <c r="H140" s="78">
        <v>3.6</v>
      </c>
      <c r="I140" s="78">
        <v>149.27000000000001</v>
      </c>
      <c r="J140" s="78">
        <v>152.87</v>
      </c>
      <c r="K140" s="78">
        <v>14.4</v>
      </c>
      <c r="L140" s="78">
        <v>597.08000000000004</v>
      </c>
      <c r="M140" s="78">
        <v>611.48</v>
      </c>
      <c r="N140" s="141">
        <v>7.8373479854024458E-4</v>
      </c>
    </row>
    <row r="141" spans="1:14" ht="24" customHeight="1" x14ac:dyDescent="0.2">
      <c r="A141" s="183" t="s">
        <v>1461</v>
      </c>
      <c r="B141" s="75" t="s">
        <v>1279</v>
      </c>
      <c r="C141" s="183" t="s">
        <v>21</v>
      </c>
      <c r="D141" s="183" t="s">
        <v>1280</v>
      </c>
      <c r="E141" s="76" t="s">
        <v>77</v>
      </c>
      <c r="F141" s="75">
        <v>6</v>
      </c>
      <c r="G141" s="78">
        <v>64.5</v>
      </c>
      <c r="H141" s="78">
        <v>7.78</v>
      </c>
      <c r="I141" s="78">
        <v>72.19</v>
      </c>
      <c r="J141" s="78">
        <v>79.97</v>
      </c>
      <c r="K141" s="78">
        <v>46.68</v>
      </c>
      <c r="L141" s="78">
        <v>433.14</v>
      </c>
      <c r="M141" s="78">
        <v>479.82</v>
      </c>
      <c r="N141" s="141">
        <v>6.1498598651726986E-4</v>
      </c>
    </row>
    <row r="142" spans="1:14" ht="36" customHeight="1" x14ac:dyDescent="0.2">
      <c r="A142" s="183" t="s">
        <v>1462</v>
      </c>
      <c r="B142" s="75" t="s">
        <v>1238</v>
      </c>
      <c r="C142" s="183" t="s">
        <v>21</v>
      </c>
      <c r="D142" s="183" t="s">
        <v>1239</v>
      </c>
      <c r="E142" s="76" t="s">
        <v>39</v>
      </c>
      <c r="F142" s="75">
        <v>100</v>
      </c>
      <c r="G142" s="78">
        <v>8.59</v>
      </c>
      <c r="H142" s="78">
        <v>1.58</v>
      </c>
      <c r="I142" s="78">
        <v>9.07</v>
      </c>
      <c r="J142" s="78">
        <v>10.65</v>
      </c>
      <c r="K142" s="78">
        <v>158</v>
      </c>
      <c r="L142" s="78">
        <v>907</v>
      </c>
      <c r="M142" s="78">
        <v>1065</v>
      </c>
      <c r="N142" s="141">
        <v>1.3650120370991047E-3</v>
      </c>
    </row>
    <row r="143" spans="1:14" ht="36" customHeight="1" x14ac:dyDescent="0.2">
      <c r="A143" s="183" t="s">
        <v>1463</v>
      </c>
      <c r="B143" s="75" t="s">
        <v>144</v>
      </c>
      <c r="C143" s="183" t="s">
        <v>21</v>
      </c>
      <c r="D143" s="183" t="s">
        <v>145</v>
      </c>
      <c r="E143" s="76" t="s">
        <v>39</v>
      </c>
      <c r="F143" s="75">
        <v>600</v>
      </c>
      <c r="G143" s="78">
        <v>6.25</v>
      </c>
      <c r="H143" s="78">
        <v>1.22</v>
      </c>
      <c r="I143" s="78">
        <v>6.52</v>
      </c>
      <c r="J143" s="78">
        <v>7.74</v>
      </c>
      <c r="K143" s="78">
        <v>732</v>
      </c>
      <c r="L143" s="78">
        <v>3912</v>
      </c>
      <c r="M143" s="78">
        <v>4644</v>
      </c>
      <c r="N143" s="141">
        <v>5.9522215026180676E-3</v>
      </c>
    </row>
    <row r="144" spans="1:14" ht="36" customHeight="1" x14ac:dyDescent="0.2">
      <c r="A144" s="183" t="s">
        <v>1464</v>
      </c>
      <c r="B144" s="75" t="s">
        <v>142</v>
      </c>
      <c r="C144" s="183" t="s">
        <v>21</v>
      </c>
      <c r="D144" s="183" t="s">
        <v>143</v>
      </c>
      <c r="E144" s="76" t="s">
        <v>39</v>
      </c>
      <c r="F144" s="75">
        <v>600</v>
      </c>
      <c r="G144" s="78">
        <v>3.79</v>
      </c>
      <c r="H144" s="78">
        <v>0.9</v>
      </c>
      <c r="I144" s="78">
        <v>3.79</v>
      </c>
      <c r="J144" s="78">
        <v>4.6900000000000004</v>
      </c>
      <c r="K144" s="78">
        <v>540</v>
      </c>
      <c r="L144" s="78">
        <v>2274</v>
      </c>
      <c r="M144" s="78">
        <v>2814</v>
      </c>
      <c r="N144" s="141">
        <v>3.6067078614055214E-3</v>
      </c>
    </row>
    <row r="145" spans="1:14" ht="36" customHeight="1" x14ac:dyDescent="0.2">
      <c r="A145" s="183" t="s">
        <v>1465</v>
      </c>
      <c r="B145" s="75" t="s">
        <v>141</v>
      </c>
      <c r="C145" s="183" t="s">
        <v>21</v>
      </c>
      <c r="D145" s="183" t="s">
        <v>1278</v>
      </c>
      <c r="E145" s="76" t="s">
        <v>77</v>
      </c>
      <c r="F145" s="75">
        <v>2</v>
      </c>
      <c r="G145" s="78">
        <v>237.13</v>
      </c>
      <c r="H145" s="78">
        <v>117.97</v>
      </c>
      <c r="I145" s="78">
        <v>176.04</v>
      </c>
      <c r="J145" s="78">
        <v>294.01</v>
      </c>
      <c r="K145" s="78">
        <v>235.94</v>
      </c>
      <c r="L145" s="78">
        <v>352.08</v>
      </c>
      <c r="M145" s="78">
        <v>588.02</v>
      </c>
      <c r="N145" s="141">
        <v>7.5366608268076572E-4</v>
      </c>
    </row>
    <row r="146" spans="1:14" ht="24" customHeight="1" x14ac:dyDescent="0.2">
      <c r="A146" s="183" t="s">
        <v>1466</v>
      </c>
      <c r="B146" s="75" t="s">
        <v>1287</v>
      </c>
      <c r="C146" s="183" t="s">
        <v>21</v>
      </c>
      <c r="D146" s="183" t="s">
        <v>1288</v>
      </c>
      <c r="E146" s="76" t="s">
        <v>77</v>
      </c>
      <c r="F146" s="75">
        <v>6</v>
      </c>
      <c r="G146" s="78">
        <v>48.72</v>
      </c>
      <c r="H146" s="78">
        <v>6.24</v>
      </c>
      <c r="I146" s="78">
        <v>54.16</v>
      </c>
      <c r="J146" s="78">
        <v>60.4</v>
      </c>
      <c r="K146" s="78">
        <v>37.44</v>
      </c>
      <c r="L146" s="78">
        <v>324.95999999999998</v>
      </c>
      <c r="M146" s="78">
        <v>362.4</v>
      </c>
      <c r="N146" s="141">
        <v>4.6448860304668121E-4</v>
      </c>
    </row>
    <row r="147" spans="1:14" ht="24" customHeight="1" x14ac:dyDescent="0.2">
      <c r="A147" s="183" t="s">
        <v>1467</v>
      </c>
      <c r="B147" s="75" t="s">
        <v>1182</v>
      </c>
      <c r="C147" s="183" t="s">
        <v>25</v>
      </c>
      <c r="D147" s="183" t="s">
        <v>1183</v>
      </c>
      <c r="E147" s="76" t="s">
        <v>80</v>
      </c>
      <c r="F147" s="75">
        <v>12</v>
      </c>
      <c r="G147" s="78">
        <v>259.74</v>
      </c>
      <c r="H147" s="78">
        <v>15.39</v>
      </c>
      <c r="I147" s="78">
        <v>306.66000000000003</v>
      </c>
      <c r="J147" s="78">
        <v>322.05</v>
      </c>
      <c r="K147" s="78">
        <v>184.68</v>
      </c>
      <c r="L147" s="78">
        <v>3679.92</v>
      </c>
      <c r="M147" s="78">
        <v>3864.6</v>
      </c>
      <c r="N147" s="141">
        <v>4.9532633977213145E-3</v>
      </c>
    </row>
    <row r="148" spans="1:14" ht="36" customHeight="1" x14ac:dyDescent="0.2">
      <c r="A148" s="183" t="s">
        <v>1468</v>
      </c>
      <c r="B148" s="75" t="s">
        <v>1233</v>
      </c>
      <c r="C148" s="183" t="s">
        <v>25</v>
      </c>
      <c r="D148" s="183" t="s">
        <v>1234</v>
      </c>
      <c r="E148" s="76" t="s">
        <v>80</v>
      </c>
      <c r="F148" s="75">
        <v>35</v>
      </c>
      <c r="G148" s="78">
        <v>26.51</v>
      </c>
      <c r="H148" s="78">
        <v>12.3</v>
      </c>
      <c r="I148" s="78">
        <v>20.56</v>
      </c>
      <c r="J148" s="78">
        <v>32.86</v>
      </c>
      <c r="K148" s="78">
        <v>430.5</v>
      </c>
      <c r="L148" s="78">
        <v>719.6</v>
      </c>
      <c r="M148" s="78">
        <v>1150.0999999999999</v>
      </c>
      <c r="N148" s="141">
        <v>1.4740848299227044E-3</v>
      </c>
    </row>
    <row r="149" spans="1:14" ht="24" customHeight="1" x14ac:dyDescent="0.2">
      <c r="A149" s="183" t="s">
        <v>1469</v>
      </c>
      <c r="B149" s="75" t="s">
        <v>135</v>
      </c>
      <c r="C149" s="183" t="s">
        <v>25</v>
      </c>
      <c r="D149" s="183" t="s">
        <v>136</v>
      </c>
      <c r="E149" s="76" t="s">
        <v>80</v>
      </c>
      <c r="F149" s="75">
        <v>3</v>
      </c>
      <c r="G149" s="78">
        <v>78.59</v>
      </c>
      <c r="H149" s="78">
        <v>13.84</v>
      </c>
      <c r="I149" s="78">
        <v>83.6</v>
      </c>
      <c r="J149" s="78">
        <v>97.44</v>
      </c>
      <c r="K149" s="78">
        <v>41.52</v>
      </c>
      <c r="L149" s="78">
        <v>250.8</v>
      </c>
      <c r="M149" s="78">
        <v>292.32</v>
      </c>
      <c r="N149" s="141">
        <v>3.7466696590123032E-4</v>
      </c>
    </row>
    <row r="150" spans="1:14" ht="24" customHeight="1" x14ac:dyDescent="0.2">
      <c r="A150" s="183" t="s">
        <v>1470</v>
      </c>
      <c r="B150" s="75" t="s">
        <v>116</v>
      </c>
      <c r="C150" s="183" t="s">
        <v>21</v>
      </c>
      <c r="D150" s="183" t="s">
        <v>117</v>
      </c>
      <c r="E150" s="76" t="s">
        <v>77</v>
      </c>
      <c r="F150" s="75">
        <v>8</v>
      </c>
      <c r="G150" s="78">
        <v>26.25</v>
      </c>
      <c r="H150" s="78">
        <v>13.44</v>
      </c>
      <c r="I150" s="78">
        <v>19.100000000000001</v>
      </c>
      <c r="J150" s="78">
        <v>32.54</v>
      </c>
      <c r="K150" s="78">
        <v>107.52</v>
      </c>
      <c r="L150" s="78">
        <v>152.80000000000001</v>
      </c>
      <c r="M150" s="78">
        <v>260.32</v>
      </c>
      <c r="N150" s="141">
        <v>3.336525197160929E-4</v>
      </c>
    </row>
    <row r="151" spans="1:14" ht="24" customHeight="1" x14ac:dyDescent="0.2">
      <c r="A151" s="183" t="s">
        <v>1471</v>
      </c>
      <c r="B151" s="75" t="s">
        <v>1295</v>
      </c>
      <c r="C151" s="183" t="s">
        <v>21</v>
      </c>
      <c r="D151" s="183" t="s">
        <v>1296</v>
      </c>
      <c r="E151" s="76" t="s">
        <v>77</v>
      </c>
      <c r="F151" s="75">
        <v>9</v>
      </c>
      <c r="G151" s="78">
        <v>23.06</v>
      </c>
      <c r="H151" s="78">
        <v>10.56</v>
      </c>
      <c r="I151" s="78">
        <v>18.03</v>
      </c>
      <c r="J151" s="78">
        <v>28.59</v>
      </c>
      <c r="K151" s="78">
        <v>95.04</v>
      </c>
      <c r="L151" s="78">
        <v>162.27000000000001</v>
      </c>
      <c r="M151" s="78">
        <v>257.31</v>
      </c>
      <c r="N151" s="141">
        <v>3.2979459837180339E-4</v>
      </c>
    </row>
    <row r="152" spans="1:14" ht="24" customHeight="1" x14ac:dyDescent="0.2">
      <c r="A152" s="183" t="s">
        <v>1472</v>
      </c>
      <c r="B152" s="75" t="s">
        <v>118</v>
      </c>
      <c r="C152" s="183" t="s">
        <v>21</v>
      </c>
      <c r="D152" s="183" t="s">
        <v>119</v>
      </c>
      <c r="E152" s="76" t="s">
        <v>77</v>
      </c>
      <c r="F152" s="75">
        <v>9</v>
      </c>
      <c r="G152" s="78">
        <v>21.2</v>
      </c>
      <c r="H152" s="78">
        <v>10.56</v>
      </c>
      <c r="I152" s="78">
        <v>15.72</v>
      </c>
      <c r="J152" s="78">
        <v>26.28</v>
      </c>
      <c r="K152" s="78">
        <v>95.04</v>
      </c>
      <c r="L152" s="78">
        <v>141.47999999999999</v>
      </c>
      <c r="M152" s="78">
        <v>236.52</v>
      </c>
      <c r="N152" s="141">
        <v>3.0314802536589693E-4</v>
      </c>
    </row>
    <row r="153" spans="1:14" ht="24" customHeight="1" x14ac:dyDescent="0.2">
      <c r="A153" s="183" t="s">
        <v>1473</v>
      </c>
      <c r="B153" s="75" t="s">
        <v>1282</v>
      </c>
      <c r="C153" s="183" t="s">
        <v>25</v>
      </c>
      <c r="D153" s="183" t="s">
        <v>1283</v>
      </c>
      <c r="E153" s="76" t="s">
        <v>39</v>
      </c>
      <c r="F153" s="75">
        <v>40</v>
      </c>
      <c r="G153" s="78">
        <v>8.09</v>
      </c>
      <c r="H153" s="78">
        <v>3.37</v>
      </c>
      <c r="I153" s="78">
        <v>6.66</v>
      </c>
      <c r="J153" s="78">
        <v>10.029999999999999</v>
      </c>
      <c r="K153" s="78">
        <v>134.80000000000001</v>
      </c>
      <c r="L153" s="78">
        <v>266.39999999999998</v>
      </c>
      <c r="M153" s="78">
        <v>401.2</v>
      </c>
      <c r="N153" s="141">
        <v>5.1421861904616035E-4</v>
      </c>
    </row>
    <row r="154" spans="1:14" ht="48" customHeight="1" x14ac:dyDescent="0.2">
      <c r="A154" s="183" t="s">
        <v>1474</v>
      </c>
      <c r="B154" s="75" t="s">
        <v>1269</v>
      </c>
      <c r="C154" s="183" t="s">
        <v>21</v>
      </c>
      <c r="D154" s="183" t="s">
        <v>1270</v>
      </c>
      <c r="E154" s="76" t="s">
        <v>77</v>
      </c>
      <c r="F154" s="75">
        <v>1</v>
      </c>
      <c r="G154" s="78">
        <v>605.66999999999996</v>
      </c>
      <c r="H154" s="78">
        <v>18.32</v>
      </c>
      <c r="I154" s="78">
        <v>732.65</v>
      </c>
      <c r="J154" s="78">
        <v>750.97</v>
      </c>
      <c r="K154" s="78">
        <v>18.32</v>
      </c>
      <c r="L154" s="78">
        <v>732.65</v>
      </c>
      <c r="M154" s="78">
        <v>750.97</v>
      </c>
      <c r="N154" s="141">
        <v>9.6251933286414511E-4</v>
      </c>
    </row>
    <row r="155" spans="1:14" ht="24" customHeight="1" x14ac:dyDescent="0.2">
      <c r="A155" s="183" t="s">
        <v>1475</v>
      </c>
      <c r="B155" s="75" t="s">
        <v>1259</v>
      </c>
      <c r="C155" s="183" t="s">
        <v>25</v>
      </c>
      <c r="D155" s="183" t="s">
        <v>1260</v>
      </c>
      <c r="E155" s="76" t="s">
        <v>62</v>
      </c>
      <c r="F155" s="75">
        <v>2</v>
      </c>
      <c r="G155" s="78">
        <v>344.01</v>
      </c>
      <c r="H155" s="78">
        <v>9.2200000000000006</v>
      </c>
      <c r="I155" s="78">
        <v>417.31</v>
      </c>
      <c r="J155" s="78">
        <v>426.53</v>
      </c>
      <c r="K155" s="78">
        <v>18.440000000000001</v>
      </c>
      <c r="L155" s="78">
        <v>834.62</v>
      </c>
      <c r="M155" s="78">
        <v>853.06</v>
      </c>
      <c r="N155" s="141">
        <v>1.0933682332091663E-3</v>
      </c>
    </row>
    <row r="156" spans="1:14" ht="36" customHeight="1" x14ac:dyDescent="0.2">
      <c r="A156" s="183" t="s">
        <v>1476</v>
      </c>
      <c r="B156" s="75" t="s">
        <v>1195</v>
      </c>
      <c r="C156" s="183" t="s">
        <v>25</v>
      </c>
      <c r="D156" s="183" t="s">
        <v>1196</v>
      </c>
      <c r="E156" s="76" t="s">
        <v>80</v>
      </c>
      <c r="F156" s="75">
        <v>10</v>
      </c>
      <c r="G156" s="78">
        <v>70.650000000000006</v>
      </c>
      <c r="H156" s="78">
        <v>27.7</v>
      </c>
      <c r="I156" s="78">
        <v>59.89</v>
      </c>
      <c r="J156" s="78">
        <v>87.59</v>
      </c>
      <c r="K156" s="78">
        <v>277</v>
      </c>
      <c r="L156" s="78">
        <v>598.9</v>
      </c>
      <c r="M156" s="78">
        <v>875.9</v>
      </c>
      <c r="N156" s="141">
        <v>1.1226422941738082E-3</v>
      </c>
    </row>
    <row r="157" spans="1:14" ht="24" customHeight="1" x14ac:dyDescent="0.2">
      <c r="A157" s="183" t="s">
        <v>1477</v>
      </c>
      <c r="B157" s="75" t="s">
        <v>1332</v>
      </c>
      <c r="C157" s="183" t="s">
        <v>25</v>
      </c>
      <c r="D157" s="183" t="s">
        <v>1333</v>
      </c>
      <c r="E157" s="76" t="s">
        <v>80</v>
      </c>
      <c r="F157" s="75">
        <v>50</v>
      </c>
      <c r="G157" s="78">
        <v>0.52</v>
      </c>
      <c r="H157" s="78">
        <v>0.28999999999999998</v>
      </c>
      <c r="I157" s="78">
        <v>0.35</v>
      </c>
      <c r="J157" s="78">
        <v>0.64</v>
      </c>
      <c r="K157" s="78">
        <v>14.5</v>
      </c>
      <c r="L157" s="78">
        <v>17.5</v>
      </c>
      <c r="M157" s="78">
        <v>32</v>
      </c>
      <c r="N157" s="141">
        <v>4.1014446185137418E-5</v>
      </c>
    </row>
    <row r="158" spans="1:14" ht="24" customHeight="1" x14ac:dyDescent="0.2">
      <c r="A158" s="183" t="s">
        <v>1478</v>
      </c>
      <c r="B158" s="75" t="s">
        <v>127</v>
      </c>
      <c r="C158" s="183" t="s">
        <v>25</v>
      </c>
      <c r="D158" s="183" t="s">
        <v>128</v>
      </c>
      <c r="E158" s="76" t="s">
        <v>80</v>
      </c>
      <c r="F158" s="75">
        <v>50</v>
      </c>
      <c r="G158" s="78">
        <v>1.1299999999999999</v>
      </c>
      <c r="H158" s="78">
        <v>0.17</v>
      </c>
      <c r="I158" s="78">
        <v>1.23</v>
      </c>
      <c r="J158" s="78">
        <v>1.4</v>
      </c>
      <c r="K158" s="78">
        <v>8.5</v>
      </c>
      <c r="L158" s="78">
        <v>61.5</v>
      </c>
      <c r="M158" s="78">
        <v>70</v>
      </c>
      <c r="N158" s="141">
        <v>8.9719101029988099E-5</v>
      </c>
    </row>
    <row r="159" spans="1:14" ht="24" customHeight="1" x14ac:dyDescent="0.2">
      <c r="A159" s="183" t="s">
        <v>1479</v>
      </c>
      <c r="B159" s="75" t="s">
        <v>129</v>
      </c>
      <c r="C159" s="183" t="s">
        <v>25</v>
      </c>
      <c r="D159" s="183" t="s">
        <v>130</v>
      </c>
      <c r="E159" s="76" t="s">
        <v>80</v>
      </c>
      <c r="F159" s="75">
        <v>50</v>
      </c>
      <c r="G159" s="78">
        <v>0.26</v>
      </c>
      <c r="H159" s="78">
        <v>0.17</v>
      </c>
      <c r="I159" s="78">
        <v>0.15</v>
      </c>
      <c r="J159" s="78">
        <v>0.32</v>
      </c>
      <c r="K159" s="78">
        <v>8.5</v>
      </c>
      <c r="L159" s="78">
        <v>7.5</v>
      </c>
      <c r="M159" s="78">
        <v>16</v>
      </c>
      <c r="N159" s="141">
        <v>2.0507223092568709E-5</v>
      </c>
    </row>
    <row r="160" spans="1:14" ht="24" customHeight="1" x14ac:dyDescent="0.2">
      <c r="A160" s="183" t="s">
        <v>1480</v>
      </c>
      <c r="B160" s="75" t="s">
        <v>1314</v>
      </c>
      <c r="C160" s="183" t="s">
        <v>25</v>
      </c>
      <c r="D160" s="183" t="s">
        <v>1315</v>
      </c>
      <c r="E160" s="76" t="s">
        <v>80</v>
      </c>
      <c r="F160" s="75">
        <v>60</v>
      </c>
      <c r="G160" s="78">
        <v>1.93</v>
      </c>
      <c r="H160" s="78">
        <v>0.71</v>
      </c>
      <c r="I160" s="78">
        <v>1.68</v>
      </c>
      <c r="J160" s="78">
        <v>2.39</v>
      </c>
      <c r="K160" s="78">
        <v>42.6</v>
      </c>
      <c r="L160" s="78">
        <v>100.8</v>
      </c>
      <c r="M160" s="78">
        <v>143.4</v>
      </c>
      <c r="N160" s="141">
        <v>1.8379598696714703E-4</v>
      </c>
    </row>
    <row r="161" spans="1:14" ht="24" customHeight="1" x14ac:dyDescent="0.2">
      <c r="A161" s="183" t="s">
        <v>1481</v>
      </c>
      <c r="B161" s="75" t="s">
        <v>1297</v>
      </c>
      <c r="C161" s="183" t="s">
        <v>25</v>
      </c>
      <c r="D161" s="183" t="s">
        <v>1298</v>
      </c>
      <c r="E161" s="76" t="s">
        <v>80</v>
      </c>
      <c r="F161" s="75">
        <v>90</v>
      </c>
      <c r="G161" s="78">
        <v>2.23</v>
      </c>
      <c r="H161" s="78">
        <v>0.71</v>
      </c>
      <c r="I161" s="78">
        <v>2.0499999999999998</v>
      </c>
      <c r="J161" s="78">
        <v>2.76</v>
      </c>
      <c r="K161" s="78">
        <v>63.9</v>
      </c>
      <c r="L161" s="78">
        <v>184.5</v>
      </c>
      <c r="M161" s="78">
        <v>248.4</v>
      </c>
      <c r="N161" s="141">
        <v>3.1837463851212919E-4</v>
      </c>
    </row>
    <row r="162" spans="1:14" ht="24" customHeight="1" x14ac:dyDescent="0.2">
      <c r="A162" s="139" t="s">
        <v>1733</v>
      </c>
      <c r="B162" s="139"/>
      <c r="C162" s="139"/>
      <c r="D162" s="139" t="s">
        <v>1734</v>
      </c>
      <c r="E162" s="139"/>
      <c r="F162" s="140"/>
      <c r="G162" s="139"/>
      <c r="H162" s="139"/>
      <c r="I162" s="139"/>
      <c r="J162" s="139"/>
      <c r="K162" s="139"/>
      <c r="L162" s="139"/>
      <c r="M162" s="137">
        <v>45352.05</v>
      </c>
      <c r="N162" s="138">
        <v>5.8127787940958166E-2</v>
      </c>
    </row>
    <row r="163" spans="1:14" ht="36" customHeight="1" x14ac:dyDescent="0.2">
      <c r="A163" s="183" t="s">
        <v>1735</v>
      </c>
      <c r="B163" s="75" t="s">
        <v>1736</v>
      </c>
      <c r="C163" s="183" t="s">
        <v>21</v>
      </c>
      <c r="D163" s="183" t="s">
        <v>1737</v>
      </c>
      <c r="E163" s="76" t="s">
        <v>77</v>
      </c>
      <c r="F163" s="75">
        <v>4</v>
      </c>
      <c r="G163" s="78">
        <v>2281.66</v>
      </c>
      <c r="H163" s="78">
        <v>68.680000000000007</v>
      </c>
      <c r="I163" s="78">
        <v>2760.35</v>
      </c>
      <c r="J163" s="78">
        <v>2829.03</v>
      </c>
      <c r="K163" s="78">
        <v>274.72000000000003</v>
      </c>
      <c r="L163" s="78">
        <v>11041.4</v>
      </c>
      <c r="M163" s="78">
        <v>11316.12</v>
      </c>
      <c r="N163" s="141">
        <v>1.4503887336392412E-2</v>
      </c>
    </row>
    <row r="164" spans="1:14" ht="36" customHeight="1" x14ac:dyDescent="0.2">
      <c r="A164" s="183" t="s">
        <v>1738</v>
      </c>
      <c r="B164" s="75" t="s">
        <v>1739</v>
      </c>
      <c r="C164" s="183" t="s">
        <v>21</v>
      </c>
      <c r="D164" s="183" t="s">
        <v>1740</v>
      </c>
      <c r="E164" s="76" t="s">
        <v>77</v>
      </c>
      <c r="F164" s="75">
        <v>1</v>
      </c>
      <c r="G164" s="78">
        <v>3314.27</v>
      </c>
      <c r="H164" s="78">
        <v>74.260000000000005</v>
      </c>
      <c r="I164" s="78">
        <v>4035.1</v>
      </c>
      <c r="J164" s="78">
        <v>4109.3599999999997</v>
      </c>
      <c r="K164" s="78">
        <v>74.260000000000005</v>
      </c>
      <c r="L164" s="78">
        <v>4035.1</v>
      </c>
      <c r="M164" s="78">
        <v>4109.3599999999997</v>
      </c>
      <c r="N164" s="141">
        <v>5.2669726429798837E-3</v>
      </c>
    </row>
    <row r="165" spans="1:14" ht="36" customHeight="1" x14ac:dyDescent="0.2">
      <c r="A165" s="183" t="s">
        <v>1741</v>
      </c>
      <c r="B165" s="75" t="s">
        <v>1742</v>
      </c>
      <c r="C165" s="183" t="s">
        <v>21</v>
      </c>
      <c r="D165" s="183" t="s">
        <v>1743</v>
      </c>
      <c r="E165" s="76" t="s">
        <v>77</v>
      </c>
      <c r="F165" s="75">
        <v>3</v>
      </c>
      <c r="G165" s="78">
        <v>4519.05</v>
      </c>
      <c r="H165" s="78">
        <v>77.510000000000005</v>
      </c>
      <c r="I165" s="78">
        <v>5525.66</v>
      </c>
      <c r="J165" s="78">
        <v>5603.17</v>
      </c>
      <c r="K165" s="78">
        <v>232.53</v>
      </c>
      <c r="L165" s="78">
        <v>16576.98</v>
      </c>
      <c r="M165" s="78">
        <v>16809.509999999998</v>
      </c>
      <c r="N165" s="141">
        <v>2.1544773227922788E-2</v>
      </c>
    </row>
    <row r="166" spans="1:14" ht="36" customHeight="1" x14ac:dyDescent="0.2">
      <c r="A166" s="183" t="s">
        <v>1744</v>
      </c>
      <c r="B166" s="75" t="s">
        <v>1745</v>
      </c>
      <c r="C166" s="183" t="s">
        <v>21</v>
      </c>
      <c r="D166" s="183" t="s">
        <v>1746</v>
      </c>
      <c r="E166" s="76" t="s">
        <v>77</v>
      </c>
      <c r="F166" s="75">
        <v>1</v>
      </c>
      <c r="G166" s="78">
        <v>10579.13</v>
      </c>
      <c r="H166" s="78">
        <v>128.4</v>
      </c>
      <c r="I166" s="78">
        <v>12988.66</v>
      </c>
      <c r="J166" s="78">
        <v>13117.06</v>
      </c>
      <c r="K166" s="78">
        <v>128.4</v>
      </c>
      <c r="L166" s="78">
        <v>12988.66</v>
      </c>
      <c r="M166" s="78">
        <v>13117.06</v>
      </c>
      <c r="N166" s="141">
        <v>1.6812154733663081E-2</v>
      </c>
    </row>
    <row r="167" spans="1:14" x14ac:dyDescent="0.2">
      <c r="A167" s="176"/>
      <c r="B167" s="176"/>
      <c r="C167" s="176"/>
      <c r="D167" s="176"/>
      <c r="E167" s="176"/>
      <c r="F167" s="176"/>
      <c r="G167" s="176"/>
      <c r="H167" s="176"/>
      <c r="I167" s="176"/>
      <c r="J167" s="176" t="s">
        <v>150</v>
      </c>
      <c r="K167" s="176" t="s">
        <v>1747</v>
      </c>
      <c r="L167" s="176" t="s">
        <v>1748</v>
      </c>
      <c r="M167" s="176" t="s">
        <v>1749</v>
      </c>
      <c r="N167" s="176"/>
    </row>
    <row r="168" spans="1:14" x14ac:dyDescent="0.2">
      <c r="A168" s="178"/>
      <c r="B168" s="178"/>
      <c r="C168" s="178"/>
      <c r="D168" s="178"/>
      <c r="E168" s="178"/>
      <c r="F168" s="178"/>
      <c r="G168" s="178"/>
      <c r="H168" s="178"/>
      <c r="I168" s="178"/>
      <c r="J168" s="178"/>
      <c r="K168" s="178"/>
      <c r="L168" s="178"/>
      <c r="M168" s="178"/>
      <c r="N168" s="178"/>
    </row>
    <row r="169" spans="1:14" x14ac:dyDescent="0.2">
      <c r="A169" s="213"/>
      <c r="B169" s="213"/>
      <c r="C169" s="213"/>
      <c r="D169" s="89"/>
      <c r="E169" s="176"/>
      <c r="F169" s="176"/>
      <c r="G169" s="176"/>
      <c r="H169" s="176"/>
      <c r="I169" s="176"/>
      <c r="J169" s="214" t="s">
        <v>151</v>
      </c>
      <c r="K169" s="213"/>
      <c r="L169" s="136">
        <v>629319.43000000005</v>
      </c>
      <c r="M169" s="136"/>
      <c r="N169" s="136"/>
    </row>
    <row r="170" spans="1:14" x14ac:dyDescent="0.2">
      <c r="A170" s="213"/>
      <c r="B170" s="213"/>
      <c r="C170" s="213"/>
      <c r="D170" s="89"/>
      <c r="E170" s="176"/>
      <c r="F170" s="176"/>
      <c r="G170" s="176"/>
      <c r="H170" s="176"/>
      <c r="I170" s="176"/>
      <c r="J170" s="214" t="s">
        <v>152</v>
      </c>
      <c r="K170" s="213"/>
      <c r="L170" s="136">
        <v>150893.47</v>
      </c>
      <c r="M170" s="136"/>
      <c r="N170" s="136"/>
    </row>
    <row r="171" spans="1:14" x14ac:dyDescent="0.2">
      <c r="A171" s="213"/>
      <c r="B171" s="213"/>
      <c r="C171" s="213"/>
      <c r="D171" s="89"/>
      <c r="E171" s="176"/>
      <c r="F171" s="176"/>
      <c r="G171" s="176"/>
      <c r="H171" s="176"/>
      <c r="I171" s="176"/>
      <c r="J171" s="214" t="s">
        <v>153</v>
      </c>
      <c r="K171" s="213"/>
      <c r="L171" s="136">
        <v>780212.9</v>
      </c>
      <c r="M171" s="136"/>
      <c r="N171" s="136"/>
    </row>
    <row r="172" spans="1:14" ht="60" customHeight="1" x14ac:dyDescent="0.2">
      <c r="A172" s="90"/>
      <c r="B172" s="90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</row>
    <row r="173" spans="1:14" ht="69.95" customHeight="1" x14ac:dyDescent="0.2">
      <c r="A173" s="215" t="s">
        <v>1484</v>
      </c>
      <c r="B173" s="216"/>
      <c r="C173" s="216"/>
      <c r="D173" s="216"/>
      <c r="E173" s="216"/>
      <c r="F173" s="216"/>
      <c r="G173" s="216"/>
      <c r="H173" s="216"/>
      <c r="I173" s="216"/>
      <c r="J173" s="216"/>
      <c r="K173" s="216"/>
      <c r="L173" s="216"/>
      <c r="M173" s="216"/>
      <c r="N173" s="216"/>
    </row>
  </sheetData>
  <mergeCells count="24">
    <mergeCell ref="E1:G1"/>
    <mergeCell ref="H1:J1"/>
    <mergeCell ref="K1:N1"/>
    <mergeCell ref="E2:G2"/>
    <mergeCell ref="H2:J2"/>
    <mergeCell ref="K2:N2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A171:C171"/>
    <mergeCell ref="J171:K171"/>
    <mergeCell ref="A173:N173"/>
    <mergeCell ref="A169:C169"/>
    <mergeCell ref="J169:K169"/>
    <mergeCell ref="A170:C170"/>
    <mergeCell ref="J170:K170"/>
  </mergeCells>
  <pageMargins left="0.5" right="0.5" top="1" bottom="1" header="0.5" footer="0.5"/>
  <pageSetup paperSize="9" scale="68" fitToHeight="0" orientation="landscape" r:id="rId1"/>
  <headerFooter>
    <oddHeader>&amp;L &amp;CSR/PF/CE
CNPJ: 00.394.494/0023-41 &amp;R</oddHeader>
    <oddFooter>&amp;L &amp;CAV. BORGES DE MELO  - FÁTIMA - FORTALEZA / CE
 /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50"/>
  <sheetViews>
    <sheetView workbookViewId="0">
      <selection activeCell="C8" sqref="C8"/>
    </sheetView>
  </sheetViews>
  <sheetFormatPr defaultRowHeight="11.25" x14ac:dyDescent="0.2"/>
  <cols>
    <col min="1" max="1" width="7" style="1" customWidth="1"/>
    <col min="2" max="2" width="54.625" style="1" customWidth="1"/>
    <col min="3" max="3" width="9.25" style="172" customWidth="1"/>
    <col min="4" max="4" width="8.125" style="1" customWidth="1"/>
    <col min="5" max="253" width="9" style="1"/>
    <col min="254" max="254" width="7" style="1" customWidth="1"/>
    <col min="255" max="255" width="54.625" style="1" customWidth="1"/>
    <col min="256" max="256" width="9.25" style="1" customWidth="1"/>
    <col min="257" max="257" width="8.125" style="1" customWidth="1"/>
    <col min="258" max="258" width="7" style="1" customWidth="1"/>
    <col min="259" max="259" width="54.625" style="1" customWidth="1"/>
    <col min="260" max="260" width="9.25" style="1" customWidth="1"/>
    <col min="261" max="509" width="9" style="1"/>
    <col min="510" max="510" width="7" style="1" customWidth="1"/>
    <col min="511" max="511" width="54.625" style="1" customWidth="1"/>
    <col min="512" max="512" width="9.25" style="1" customWidth="1"/>
    <col min="513" max="513" width="8.125" style="1" customWidth="1"/>
    <col min="514" max="514" width="7" style="1" customWidth="1"/>
    <col min="515" max="515" width="54.625" style="1" customWidth="1"/>
    <col min="516" max="516" width="9.25" style="1" customWidth="1"/>
    <col min="517" max="765" width="9" style="1"/>
    <col min="766" max="766" width="7" style="1" customWidth="1"/>
    <col min="767" max="767" width="54.625" style="1" customWidth="1"/>
    <col min="768" max="768" width="9.25" style="1" customWidth="1"/>
    <col min="769" max="769" width="8.125" style="1" customWidth="1"/>
    <col min="770" max="770" width="7" style="1" customWidth="1"/>
    <col min="771" max="771" width="54.625" style="1" customWidth="1"/>
    <col min="772" max="772" width="9.25" style="1" customWidth="1"/>
    <col min="773" max="1021" width="9" style="1"/>
    <col min="1022" max="1022" width="7" style="1" customWidth="1"/>
    <col min="1023" max="1023" width="54.625" style="1" customWidth="1"/>
    <col min="1024" max="1024" width="9.25" style="1" customWidth="1"/>
    <col min="1025" max="1025" width="8.125" style="1" customWidth="1"/>
    <col min="1026" max="1026" width="7" style="1" customWidth="1"/>
    <col min="1027" max="1027" width="54.625" style="1" customWidth="1"/>
    <col min="1028" max="1028" width="9.25" style="1" customWidth="1"/>
    <col min="1029" max="1277" width="9" style="1"/>
    <col min="1278" max="1278" width="7" style="1" customWidth="1"/>
    <col min="1279" max="1279" width="54.625" style="1" customWidth="1"/>
    <col min="1280" max="1280" width="9.25" style="1" customWidth="1"/>
    <col min="1281" max="1281" width="8.125" style="1" customWidth="1"/>
    <col min="1282" max="1282" width="7" style="1" customWidth="1"/>
    <col min="1283" max="1283" width="54.625" style="1" customWidth="1"/>
    <col min="1284" max="1284" width="9.25" style="1" customWidth="1"/>
    <col min="1285" max="1533" width="9" style="1"/>
    <col min="1534" max="1534" width="7" style="1" customWidth="1"/>
    <col min="1535" max="1535" width="54.625" style="1" customWidth="1"/>
    <col min="1536" max="1536" width="9.25" style="1" customWidth="1"/>
    <col min="1537" max="1537" width="8.125" style="1" customWidth="1"/>
    <col min="1538" max="1538" width="7" style="1" customWidth="1"/>
    <col min="1539" max="1539" width="54.625" style="1" customWidth="1"/>
    <col min="1540" max="1540" width="9.25" style="1" customWidth="1"/>
    <col min="1541" max="1789" width="9" style="1"/>
    <col min="1790" max="1790" width="7" style="1" customWidth="1"/>
    <col min="1791" max="1791" width="54.625" style="1" customWidth="1"/>
    <col min="1792" max="1792" width="9.25" style="1" customWidth="1"/>
    <col min="1793" max="1793" width="8.125" style="1" customWidth="1"/>
    <col min="1794" max="1794" width="7" style="1" customWidth="1"/>
    <col min="1795" max="1795" width="54.625" style="1" customWidth="1"/>
    <col min="1796" max="1796" width="9.25" style="1" customWidth="1"/>
    <col min="1797" max="2045" width="9" style="1"/>
    <col min="2046" max="2046" width="7" style="1" customWidth="1"/>
    <col min="2047" max="2047" width="54.625" style="1" customWidth="1"/>
    <col min="2048" max="2048" width="9.25" style="1" customWidth="1"/>
    <col min="2049" max="2049" width="8.125" style="1" customWidth="1"/>
    <col min="2050" max="2050" width="7" style="1" customWidth="1"/>
    <col min="2051" max="2051" width="54.625" style="1" customWidth="1"/>
    <col min="2052" max="2052" width="9.25" style="1" customWidth="1"/>
    <col min="2053" max="2301" width="9" style="1"/>
    <col min="2302" max="2302" width="7" style="1" customWidth="1"/>
    <col min="2303" max="2303" width="54.625" style="1" customWidth="1"/>
    <col min="2304" max="2304" width="9.25" style="1" customWidth="1"/>
    <col min="2305" max="2305" width="8.125" style="1" customWidth="1"/>
    <col min="2306" max="2306" width="7" style="1" customWidth="1"/>
    <col min="2307" max="2307" width="54.625" style="1" customWidth="1"/>
    <col min="2308" max="2308" width="9.25" style="1" customWidth="1"/>
    <col min="2309" max="2557" width="9" style="1"/>
    <col min="2558" max="2558" width="7" style="1" customWidth="1"/>
    <col min="2559" max="2559" width="54.625" style="1" customWidth="1"/>
    <col min="2560" max="2560" width="9.25" style="1" customWidth="1"/>
    <col min="2561" max="2561" width="8.125" style="1" customWidth="1"/>
    <col min="2562" max="2562" width="7" style="1" customWidth="1"/>
    <col min="2563" max="2563" width="54.625" style="1" customWidth="1"/>
    <col min="2564" max="2564" width="9.25" style="1" customWidth="1"/>
    <col min="2565" max="2813" width="9" style="1"/>
    <col min="2814" max="2814" width="7" style="1" customWidth="1"/>
    <col min="2815" max="2815" width="54.625" style="1" customWidth="1"/>
    <col min="2816" max="2816" width="9.25" style="1" customWidth="1"/>
    <col min="2817" max="2817" width="8.125" style="1" customWidth="1"/>
    <col min="2818" max="2818" width="7" style="1" customWidth="1"/>
    <col min="2819" max="2819" width="54.625" style="1" customWidth="1"/>
    <col min="2820" max="2820" width="9.25" style="1" customWidth="1"/>
    <col min="2821" max="3069" width="9" style="1"/>
    <col min="3070" max="3070" width="7" style="1" customWidth="1"/>
    <col min="3071" max="3071" width="54.625" style="1" customWidth="1"/>
    <col min="3072" max="3072" width="9.25" style="1" customWidth="1"/>
    <col min="3073" max="3073" width="8.125" style="1" customWidth="1"/>
    <col min="3074" max="3074" width="7" style="1" customWidth="1"/>
    <col min="3075" max="3075" width="54.625" style="1" customWidth="1"/>
    <col min="3076" max="3076" width="9.25" style="1" customWidth="1"/>
    <col min="3077" max="3325" width="9" style="1"/>
    <col min="3326" max="3326" width="7" style="1" customWidth="1"/>
    <col min="3327" max="3327" width="54.625" style="1" customWidth="1"/>
    <col min="3328" max="3328" width="9.25" style="1" customWidth="1"/>
    <col min="3329" max="3329" width="8.125" style="1" customWidth="1"/>
    <col min="3330" max="3330" width="7" style="1" customWidth="1"/>
    <col min="3331" max="3331" width="54.625" style="1" customWidth="1"/>
    <col min="3332" max="3332" width="9.25" style="1" customWidth="1"/>
    <col min="3333" max="3581" width="9" style="1"/>
    <col min="3582" max="3582" width="7" style="1" customWidth="1"/>
    <col min="3583" max="3583" width="54.625" style="1" customWidth="1"/>
    <col min="3584" max="3584" width="9.25" style="1" customWidth="1"/>
    <col min="3585" max="3585" width="8.125" style="1" customWidth="1"/>
    <col min="3586" max="3586" width="7" style="1" customWidth="1"/>
    <col min="3587" max="3587" width="54.625" style="1" customWidth="1"/>
    <col min="3588" max="3588" width="9.25" style="1" customWidth="1"/>
    <col min="3589" max="3837" width="9" style="1"/>
    <col min="3838" max="3838" width="7" style="1" customWidth="1"/>
    <col min="3839" max="3839" width="54.625" style="1" customWidth="1"/>
    <col min="3840" max="3840" width="9.25" style="1" customWidth="1"/>
    <col min="3841" max="3841" width="8.125" style="1" customWidth="1"/>
    <col min="3842" max="3842" width="7" style="1" customWidth="1"/>
    <col min="3843" max="3843" width="54.625" style="1" customWidth="1"/>
    <col min="3844" max="3844" width="9.25" style="1" customWidth="1"/>
    <col min="3845" max="4093" width="9" style="1"/>
    <col min="4094" max="4094" width="7" style="1" customWidth="1"/>
    <col min="4095" max="4095" width="54.625" style="1" customWidth="1"/>
    <col min="4096" max="4096" width="9.25" style="1" customWidth="1"/>
    <col min="4097" max="4097" width="8.125" style="1" customWidth="1"/>
    <col min="4098" max="4098" width="7" style="1" customWidth="1"/>
    <col min="4099" max="4099" width="54.625" style="1" customWidth="1"/>
    <col min="4100" max="4100" width="9.25" style="1" customWidth="1"/>
    <col min="4101" max="4349" width="9" style="1"/>
    <col min="4350" max="4350" width="7" style="1" customWidth="1"/>
    <col min="4351" max="4351" width="54.625" style="1" customWidth="1"/>
    <col min="4352" max="4352" width="9.25" style="1" customWidth="1"/>
    <col min="4353" max="4353" width="8.125" style="1" customWidth="1"/>
    <col min="4354" max="4354" width="7" style="1" customWidth="1"/>
    <col min="4355" max="4355" width="54.625" style="1" customWidth="1"/>
    <col min="4356" max="4356" width="9.25" style="1" customWidth="1"/>
    <col min="4357" max="4605" width="9" style="1"/>
    <col min="4606" max="4606" width="7" style="1" customWidth="1"/>
    <col min="4607" max="4607" width="54.625" style="1" customWidth="1"/>
    <col min="4608" max="4608" width="9.25" style="1" customWidth="1"/>
    <col min="4609" max="4609" width="8.125" style="1" customWidth="1"/>
    <col min="4610" max="4610" width="7" style="1" customWidth="1"/>
    <col min="4611" max="4611" width="54.625" style="1" customWidth="1"/>
    <col min="4612" max="4612" width="9.25" style="1" customWidth="1"/>
    <col min="4613" max="4861" width="9" style="1"/>
    <col min="4862" max="4862" width="7" style="1" customWidth="1"/>
    <col min="4863" max="4863" width="54.625" style="1" customWidth="1"/>
    <col min="4864" max="4864" width="9.25" style="1" customWidth="1"/>
    <col min="4865" max="4865" width="8.125" style="1" customWidth="1"/>
    <col min="4866" max="4866" width="7" style="1" customWidth="1"/>
    <col min="4867" max="4867" width="54.625" style="1" customWidth="1"/>
    <col min="4868" max="4868" width="9.25" style="1" customWidth="1"/>
    <col min="4869" max="5117" width="9" style="1"/>
    <col min="5118" max="5118" width="7" style="1" customWidth="1"/>
    <col min="5119" max="5119" width="54.625" style="1" customWidth="1"/>
    <col min="5120" max="5120" width="9.25" style="1" customWidth="1"/>
    <col min="5121" max="5121" width="8.125" style="1" customWidth="1"/>
    <col min="5122" max="5122" width="7" style="1" customWidth="1"/>
    <col min="5123" max="5123" width="54.625" style="1" customWidth="1"/>
    <col min="5124" max="5124" width="9.25" style="1" customWidth="1"/>
    <col min="5125" max="5373" width="9" style="1"/>
    <col min="5374" max="5374" width="7" style="1" customWidth="1"/>
    <col min="5375" max="5375" width="54.625" style="1" customWidth="1"/>
    <col min="5376" max="5376" width="9.25" style="1" customWidth="1"/>
    <col min="5377" max="5377" width="8.125" style="1" customWidth="1"/>
    <col min="5378" max="5378" width="7" style="1" customWidth="1"/>
    <col min="5379" max="5379" width="54.625" style="1" customWidth="1"/>
    <col min="5380" max="5380" width="9.25" style="1" customWidth="1"/>
    <col min="5381" max="5629" width="9" style="1"/>
    <col min="5630" max="5630" width="7" style="1" customWidth="1"/>
    <col min="5631" max="5631" width="54.625" style="1" customWidth="1"/>
    <col min="5632" max="5632" width="9.25" style="1" customWidth="1"/>
    <col min="5633" max="5633" width="8.125" style="1" customWidth="1"/>
    <col min="5634" max="5634" width="7" style="1" customWidth="1"/>
    <col min="5635" max="5635" width="54.625" style="1" customWidth="1"/>
    <col min="5636" max="5636" width="9.25" style="1" customWidth="1"/>
    <col min="5637" max="5885" width="9" style="1"/>
    <col min="5886" max="5886" width="7" style="1" customWidth="1"/>
    <col min="5887" max="5887" width="54.625" style="1" customWidth="1"/>
    <col min="5888" max="5888" width="9.25" style="1" customWidth="1"/>
    <col min="5889" max="5889" width="8.125" style="1" customWidth="1"/>
    <col min="5890" max="5890" width="7" style="1" customWidth="1"/>
    <col min="5891" max="5891" width="54.625" style="1" customWidth="1"/>
    <col min="5892" max="5892" width="9.25" style="1" customWidth="1"/>
    <col min="5893" max="6141" width="9" style="1"/>
    <col min="6142" max="6142" width="7" style="1" customWidth="1"/>
    <col min="6143" max="6143" width="54.625" style="1" customWidth="1"/>
    <col min="6144" max="6144" width="9.25" style="1" customWidth="1"/>
    <col min="6145" max="6145" width="8.125" style="1" customWidth="1"/>
    <col min="6146" max="6146" width="7" style="1" customWidth="1"/>
    <col min="6147" max="6147" width="54.625" style="1" customWidth="1"/>
    <col min="6148" max="6148" width="9.25" style="1" customWidth="1"/>
    <col min="6149" max="6397" width="9" style="1"/>
    <col min="6398" max="6398" width="7" style="1" customWidth="1"/>
    <col min="6399" max="6399" width="54.625" style="1" customWidth="1"/>
    <col min="6400" max="6400" width="9.25" style="1" customWidth="1"/>
    <col min="6401" max="6401" width="8.125" style="1" customWidth="1"/>
    <col min="6402" max="6402" width="7" style="1" customWidth="1"/>
    <col min="6403" max="6403" width="54.625" style="1" customWidth="1"/>
    <col min="6404" max="6404" width="9.25" style="1" customWidth="1"/>
    <col min="6405" max="6653" width="9" style="1"/>
    <col min="6654" max="6654" width="7" style="1" customWidth="1"/>
    <col min="6655" max="6655" width="54.625" style="1" customWidth="1"/>
    <col min="6656" max="6656" width="9.25" style="1" customWidth="1"/>
    <col min="6657" max="6657" width="8.125" style="1" customWidth="1"/>
    <col min="6658" max="6658" width="7" style="1" customWidth="1"/>
    <col min="6659" max="6659" width="54.625" style="1" customWidth="1"/>
    <col min="6660" max="6660" width="9.25" style="1" customWidth="1"/>
    <col min="6661" max="6909" width="9" style="1"/>
    <col min="6910" max="6910" width="7" style="1" customWidth="1"/>
    <col min="6911" max="6911" width="54.625" style="1" customWidth="1"/>
    <col min="6912" max="6912" width="9.25" style="1" customWidth="1"/>
    <col min="6913" max="6913" width="8.125" style="1" customWidth="1"/>
    <col min="6914" max="6914" width="7" style="1" customWidth="1"/>
    <col min="6915" max="6915" width="54.625" style="1" customWidth="1"/>
    <col min="6916" max="6916" width="9.25" style="1" customWidth="1"/>
    <col min="6917" max="7165" width="9" style="1"/>
    <col min="7166" max="7166" width="7" style="1" customWidth="1"/>
    <col min="7167" max="7167" width="54.625" style="1" customWidth="1"/>
    <col min="7168" max="7168" width="9.25" style="1" customWidth="1"/>
    <col min="7169" max="7169" width="8.125" style="1" customWidth="1"/>
    <col min="7170" max="7170" width="7" style="1" customWidth="1"/>
    <col min="7171" max="7171" width="54.625" style="1" customWidth="1"/>
    <col min="7172" max="7172" width="9.25" style="1" customWidth="1"/>
    <col min="7173" max="7421" width="9" style="1"/>
    <col min="7422" max="7422" width="7" style="1" customWidth="1"/>
    <col min="7423" max="7423" width="54.625" style="1" customWidth="1"/>
    <col min="7424" max="7424" width="9.25" style="1" customWidth="1"/>
    <col min="7425" max="7425" width="8.125" style="1" customWidth="1"/>
    <col min="7426" max="7426" width="7" style="1" customWidth="1"/>
    <col min="7427" max="7427" width="54.625" style="1" customWidth="1"/>
    <col min="7428" max="7428" width="9.25" style="1" customWidth="1"/>
    <col min="7429" max="7677" width="9" style="1"/>
    <col min="7678" max="7678" width="7" style="1" customWidth="1"/>
    <col min="7679" max="7679" width="54.625" style="1" customWidth="1"/>
    <col min="7680" max="7680" width="9.25" style="1" customWidth="1"/>
    <col min="7681" max="7681" width="8.125" style="1" customWidth="1"/>
    <col min="7682" max="7682" width="7" style="1" customWidth="1"/>
    <col min="7683" max="7683" width="54.625" style="1" customWidth="1"/>
    <col min="7684" max="7684" width="9.25" style="1" customWidth="1"/>
    <col min="7685" max="7933" width="9" style="1"/>
    <col min="7934" max="7934" width="7" style="1" customWidth="1"/>
    <col min="7935" max="7935" width="54.625" style="1" customWidth="1"/>
    <col min="7936" max="7936" width="9.25" style="1" customWidth="1"/>
    <col min="7937" max="7937" width="8.125" style="1" customWidth="1"/>
    <col min="7938" max="7938" width="7" style="1" customWidth="1"/>
    <col min="7939" max="7939" width="54.625" style="1" customWidth="1"/>
    <col min="7940" max="7940" width="9.25" style="1" customWidth="1"/>
    <col min="7941" max="8189" width="9" style="1"/>
    <col min="8190" max="8190" width="7" style="1" customWidth="1"/>
    <col min="8191" max="8191" width="54.625" style="1" customWidth="1"/>
    <col min="8192" max="8192" width="9.25" style="1" customWidth="1"/>
    <col min="8193" max="8193" width="8.125" style="1" customWidth="1"/>
    <col min="8194" max="8194" width="7" style="1" customWidth="1"/>
    <col min="8195" max="8195" width="54.625" style="1" customWidth="1"/>
    <col min="8196" max="8196" width="9.25" style="1" customWidth="1"/>
    <col min="8197" max="8445" width="9" style="1"/>
    <col min="8446" max="8446" width="7" style="1" customWidth="1"/>
    <col min="8447" max="8447" width="54.625" style="1" customWidth="1"/>
    <col min="8448" max="8448" width="9.25" style="1" customWidth="1"/>
    <col min="8449" max="8449" width="8.125" style="1" customWidth="1"/>
    <col min="8450" max="8450" width="7" style="1" customWidth="1"/>
    <col min="8451" max="8451" width="54.625" style="1" customWidth="1"/>
    <col min="8452" max="8452" width="9.25" style="1" customWidth="1"/>
    <col min="8453" max="8701" width="9" style="1"/>
    <col min="8702" max="8702" width="7" style="1" customWidth="1"/>
    <col min="8703" max="8703" width="54.625" style="1" customWidth="1"/>
    <col min="8704" max="8704" width="9.25" style="1" customWidth="1"/>
    <col min="8705" max="8705" width="8.125" style="1" customWidth="1"/>
    <col min="8706" max="8706" width="7" style="1" customWidth="1"/>
    <col min="8707" max="8707" width="54.625" style="1" customWidth="1"/>
    <col min="8708" max="8708" width="9.25" style="1" customWidth="1"/>
    <col min="8709" max="8957" width="9" style="1"/>
    <col min="8958" max="8958" width="7" style="1" customWidth="1"/>
    <col min="8959" max="8959" width="54.625" style="1" customWidth="1"/>
    <col min="8960" max="8960" width="9.25" style="1" customWidth="1"/>
    <col min="8961" max="8961" width="8.125" style="1" customWidth="1"/>
    <col min="8962" max="8962" width="7" style="1" customWidth="1"/>
    <col min="8963" max="8963" width="54.625" style="1" customWidth="1"/>
    <col min="8964" max="8964" width="9.25" style="1" customWidth="1"/>
    <col min="8965" max="9213" width="9" style="1"/>
    <col min="9214" max="9214" width="7" style="1" customWidth="1"/>
    <col min="9215" max="9215" width="54.625" style="1" customWidth="1"/>
    <col min="9216" max="9216" width="9.25" style="1" customWidth="1"/>
    <col min="9217" max="9217" width="8.125" style="1" customWidth="1"/>
    <col min="9218" max="9218" width="7" style="1" customWidth="1"/>
    <col min="9219" max="9219" width="54.625" style="1" customWidth="1"/>
    <col min="9220" max="9220" width="9.25" style="1" customWidth="1"/>
    <col min="9221" max="9469" width="9" style="1"/>
    <col min="9470" max="9470" width="7" style="1" customWidth="1"/>
    <col min="9471" max="9471" width="54.625" style="1" customWidth="1"/>
    <col min="9472" max="9472" width="9.25" style="1" customWidth="1"/>
    <col min="9473" max="9473" width="8.125" style="1" customWidth="1"/>
    <col min="9474" max="9474" width="7" style="1" customWidth="1"/>
    <col min="9475" max="9475" width="54.625" style="1" customWidth="1"/>
    <col min="9476" max="9476" width="9.25" style="1" customWidth="1"/>
    <col min="9477" max="9725" width="9" style="1"/>
    <col min="9726" max="9726" width="7" style="1" customWidth="1"/>
    <col min="9727" max="9727" width="54.625" style="1" customWidth="1"/>
    <col min="9728" max="9728" width="9.25" style="1" customWidth="1"/>
    <col min="9729" max="9729" width="8.125" style="1" customWidth="1"/>
    <col min="9730" max="9730" width="7" style="1" customWidth="1"/>
    <col min="9731" max="9731" width="54.625" style="1" customWidth="1"/>
    <col min="9732" max="9732" width="9.25" style="1" customWidth="1"/>
    <col min="9733" max="9981" width="9" style="1"/>
    <col min="9982" max="9982" width="7" style="1" customWidth="1"/>
    <col min="9983" max="9983" width="54.625" style="1" customWidth="1"/>
    <col min="9984" max="9984" width="9.25" style="1" customWidth="1"/>
    <col min="9985" max="9985" width="8.125" style="1" customWidth="1"/>
    <col min="9986" max="9986" width="7" style="1" customWidth="1"/>
    <col min="9987" max="9987" width="54.625" style="1" customWidth="1"/>
    <col min="9988" max="9988" width="9.25" style="1" customWidth="1"/>
    <col min="9989" max="10237" width="9" style="1"/>
    <col min="10238" max="10238" width="7" style="1" customWidth="1"/>
    <col min="10239" max="10239" width="54.625" style="1" customWidth="1"/>
    <col min="10240" max="10240" width="9.25" style="1" customWidth="1"/>
    <col min="10241" max="10241" width="8.125" style="1" customWidth="1"/>
    <col min="10242" max="10242" width="7" style="1" customWidth="1"/>
    <col min="10243" max="10243" width="54.625" style="1" customWidth="1"/>
    <col min="10244" max="10244" width="9.25" style="1" customWidth="1"/>
    <col min="10245" max="10493" width="9" style="1"/>
    <col min="10494" max="10494" width="7" style="1" customWidth="1"/>
    <col min="10495" max="10495" width="54.625" style="1" customWidth="1"/>
    <col min="10496" max="10496" width="9.25" style="1" customWidth="1"/>
    <col min="10497" max="10497" width="8.125" style="1" customWidth="1"/>
    <col min="10498" max="10498" width="7" style="1" customWidth="1"/>
    <col min="10499" max="10499" width="54.625" style="1" customWidth="1"/>
    <col min="10500" max="10500" width="9.25" style="1" customWidth="1"/>
    <col min="10501" max="10749" width="9" style="1"/>
    <col min="10750" max="10750" width="7" style="1" customWidth="1"/>
    <col min="10751" max="10751" width="54.625" style="1" customWidth="1"/>
    <col min="10752" max="10752" width="9.25" style="1" customWidth="1"/>
    <col min="10753" max="10753" width="8.125" style="1" customWidth="1"/>
    <col min="10754" max="10754" width="7" style="1" customWidth="1"/>
    <col min="10755" max="10755" width="54.625" style="1" customWidth="1"/>
    <col min="10756" max="10756" width="9.25" style="1" customWidth="1"/>
    <col min="10757" max="11005" width="9" style="1"/>
    <col min="11006" max="11006" width="7" style="1" customWidth="1"/>
    <col min="11007" max="11007" width="54.625" style="1" customWidth="1"/>
    <col min="11008" max="11008" width="9.25" style="1" customWidth="1"/>
    <col min="11009" max="11009" width="8.125" style="1" customWidth="1"/>
    <col min="11010" max="11010" width="7" style="1" customWidth="1"/>
    <col min="11011" max="11011" width="54.625" style="1" customWidth="1"/>
    <col min="11012" max="11012" width="9.25" style="1" customWidth="1"/>
    <col min="11013" max="11261" width="9" style="1"/>
    <col min="11262" max="11262" width="7" style="1" customWidth="1"/>
    <col min="11263" max="11263" width="54.625" style="1" customWidth="1"/>
    <col min="11264" max="11264" width="9.25" style="1" customWidth="1"/>
    <col min="11265" max="11265" width="8.125" style="1" customWidth="1"/>
    <col min="11266" max="11266" width="7" style="1" customWidth="1"/>
    <col min="11267" max="11267" width="54.625" style="1" customWidth="1"/>
    <col min="11268" max="11268" width="9.25" style="1" customWidth="1"/>
    <col min="11269" max="11517" width="9" style="1"/>
    <col min="11518" max="11518" width="7" style="1" customWidth="1"/>
    <col min="11519" max="11519" width="54.625" style="1" customWidth="1"/>
    <col min="11520" max="11520" width="9.25" style="1" customWidth="1"/>
    <col min="11521" max="11521" width="8.125" style="1" customWidth="1"/>
    <col min="11522" max="11522" width="7" style="1" customWidth="1"/>
    <col min="11523" max="11523" width="54.625" style="1" customWidth="1"/>
    <col min="11524" max="11524" width="9.25" style="1" customWidth="1"/>
    <col min="11525" max="11773" width="9" style="1"/>
    <col min="11774" max="11774" width="7" style="1" customWidth="1"/>
    <col min="11775" max="11775" width="54.625" style="1" customWidth="1"/>
    <col min="11776" max="11776" width="9.25" style="1" customWidth="1"/>
    <col min="11777" max="11777" width="8.125" style="1" customWidth="1"/>
    <col min="11778" max="11778" width="7" style="1" customWidth="1"/>
    <col min="11779" max="11779" width="54.625" style="1" customWidth="1"/>
    <col min="11780" max="11780" width="9.25" style="1" customWidth="1"/>
    <col min="11781" max="12029" width="9" style="1"/>
    <col min="12030" max="12030" width="7" style="1" customWidth="1"/>
    <col min="12031" max="12031" width="54.625" style="1" customWidth="1"/>
    <col min="12032" max="12032" width="9.25" style="1" customWidth="1"/>
    <col min="12033" max="12033" width="8.125" style="1" customWidth="1"/>
    <col min="12034" max="12034" width="7" style="1" customWidth="1"/>
    <col min="12035" max="12035" width="54.625" style="1" customWidth="1"/>
    <col min="12036" max="12036" width="9.25" style="1" customWidth="1"/>
    <col min="12037" max="12285" width="9" style="1"/>
    <col min="12286" max="12286" width="7" style="1" customWidth="1"/>
    <col min="12287" max="12287" width="54.625" style="1" customWidth="1"/>
    <col min="12288" max="12288" width="9.25" style="1" customWidth="1"/>
    <col min="12289" max="12289" width="8.125" style="1" customWidth="1"/>
    <col min="12290" max="12290" width="7" style="1" customWidth="1"/>
    <col min="12291" max="12291" width="54.625" style="1" customWidth="1"/>
    <col min="12292" max="12292" width="9.25" style="1" customWidth="1"/>
    <col min="12293" max="12541" width="9" style="1"/>
    <col min="12542" max="12542" width="7" style="1" customWidth="1"/>
    <col min="12543" max="12543" width="54.625" style="1" customWidth="1"/>
    <col min="12544" max="12544" width="9.25" style="1" customWidth="1"/>
    <col min="12545" max="12545" width="8.125" style="1" customWidth="1"/>
    <col min="12546" max="12546" width="7" style="1" customWidth="1"/>
    <col min="12547" max="12547" width="54.625" style="1" customWidth="1"/>
    <col min="12548" max="12548" width="9.25" style="1" customWidth="1"/>
    <col min="12549" max="12797" width="9" style="1"/>
    <col min="12798" max="12798" width="7" style="1" customWidth="1"/>
    <col min="12799" max="12799" width="54.625" style="1" customWidth="1"/>
    <col min="12800" max="12800" width="9.25" style="1" customWidth="1"/>
    <col min="12801" max="12801" width="8.125" style="1" customWidth="1"/>
    <col min="12802" max="12802" width="7" style="1" customWidth="1"/>
    <col min="12803" max="12803" width="54.625" style="1" customWidth="1"/>
    <col min="12804" max="12804" width="9.25" style="1" customWidth="1"/>
    <col min="12805" max="13053" width="9" style="1"/>
    <col min="13054" max="13054" width="7" style="1" customWidth="1"/>
    <col min="13055" max="13055" width="54.625" style="1" customWidth="1"/>
    <col min="13056" max="13056" width="9.25" style="1" customWidth="1"/>
    <col min="13057" max="13057" width="8.125" style="1" customWidth="1"/>
    <col min="13058" max="13058" width="7" style="1" customWidth="1"/>
    <col min="13059" max="13059" width="54.625" style="1" customWidth="1"/>
    <col min="13060" max="13060" width="9.25" style="1" customWidth="1"/>
    <col min="13061" max="13309" width="9" style="1"/>
    <col min="13310" max="13310" width="7" style="1" customWidth="1"/>
    <col min="13311" max="13311" width="54.625" style="1" customWidth="1"/>
    <col min="13312" max="13312" width="9.25" style="1" customWidth="1"/>
    <col min="13313" max="13313" width="8.125" style="1" customWidth="1"/>
    <col min="13314" max="13314" width="7" style="1" customWidth="1"/>
    <col min="13315" max="13315" width="54.625" style="1" customWidth="1"/>
    <col min="13316" max="13316" width="9.25" style="1" customWidth="1"/>
    <col min="13317" max="13565" width="9" style="1"/>
    <col min="13566" max="13566" width="7" style="1" customWidth="1"/>
    <col min="13567" max="13567" width="54.625" style="1" customWidth="1"/>
    <col min="13568" max="13568" width="9.25" style="1" customWidth="1"/>
    <col min="13569" max="13569" width="8.125" style="1" customWidth="1"/>
    <col min="13570" max="13570" width="7" style="1" customWidth="1"/>
    <col min="13571" max="13571" width="54.625" style="1" customWidth="1"/>
    <col min="13572" max="13572" width="9.25" style="1" customWidth="1"/>
    <col min="13573" max="13821" width="9" style="1"/>
    <col min="13822" max="13822" width="7" style="1" customWidth="1"/>
    <col min="13823" max="13823" width="54.625" style="1" customWidth="1"/>
    <col min="13824" max="13824" width="9.25" style="1" customWidth="1"/>
    <col min="13825" max="13825" width="8.125" style="1" customWidth="1"/>
    <col min="13826" max="13826" width="7" style="1" customWidth="1"/>
    <col min="13827" max="13827" width="54.625" style="1" customWidth="1"/>
    <col min="13828" max="13828" width="9.25" style="1" customWidth="1"/>
    <col min="13829" max="14077" width="9" style="1"/>
    <col min="14078" max="14078" width="7" style="1" customWidth="1"/>
    <col min="14079" max="14079" width="54.625" style="1" customWidth="1"/>
    <col min="14080" max="14080" width="9.25" style="1" customWidth="1"/>
    <col min="14081" max="14081" width="8.125" style="1" customWidth="1"/>
    <col min="14082" max="14082" width="7" style="1" customWidth="1"/>
    <col min="14083" max="14083" width="54.625" style="1" customWidth="1"/>
    <col min="14084" max="14084" width="9.25" style="1" customWidth="1"/>
    <col min="14085" max="14333" width="9" style="1"/>
    <col min="14334" max="14334" width="7" style="1" customWidth="1"/>
    <col min="14335" max="14335" width="54.625" style="1" customWidth="1"/>
    <col min="14336" max="14336" width="9.25" style="1" customWidth="1"/>
    <col min="14337" max="14337" width="8.125" style="1" customWidth="1"/>
    <col min="14338" max="14338" width="7" style="1" customWidth="1"/>
    <col min="14339" max="14339" width="54.625" style="1" customWidth="1"/>
    <col min="14340" max="14340" width="9.25" style="1" customWidth="1"/>
    <col min="14341" max="14589" width="9" style="1"/>
    <col min="14590" max="14590" width="7" style="1" customWidth="1"/>
    <col min="14591" max="14591" width="54.625" style="1" customWidth="1"/>
    <col min="14592" max="14592" width="9.25" style="1" customWidth="1"/>
    <col min="14593" max="14593" width="8.125" style="1" customWidth="1"/>
    <col min="14594" max="14594" width="7" style="1" customWidth="1"/>
    <col min="14595" max="14595" width="54.625" style="1" customWidth="1"/>
    <col min="14596" max="14596" width="9.25" style="1" customWidth="1"/>
    <col min="14597" max="14845" width="9" style="1"/>
    <col min="14846" max="14846" width="7" style="1" customWidth="1"/>
    <col min="14847" max="14847" width="54.625" style="1" customWidth="1"/>
    <col min="14848" max="14848" width="9.25" style="1" customWidth="1"/>
    <col min="14849" max="14849" width="8.125" style="1" customWidth="1"/>
    <col min="14850" max="14850" width="7" style="1" customWidth="1"/>
    <col min="14851" max="14851" width="54.625" style="1" customWidth="1"/>
    <col min="14852" max="14852" width="9.25" style="1" customWidth="1"/>
    <col min="14853" max="15101" width="9" style="1"/>
    <col min="15102" max="15102" width="7" style="1" customWidth="1"/>
    <col min="15103" max="15103" width="54.625" style="1" customWidth="1"/>
    <col min="15104" max="15104" width="9.25" style="1" customWidth="1"/>
    <col min="15105" max="15105" width="8.125" style="1" customWidth="1"/>
    <col min="15106" max="15106" width="7" style="1" customWidth="1"/>
    <col min="15107" max="15107" width="54.625" style="1" customWidth="1"/>
    <col min="15108" max="15108" width="9.25" style="1" customWidth="1"/>
    <col min="15109" max="15357" width="9" style="1"/>
    <col min="15358" max="15358" width="7" style="1" customWidth="1"/>
    <col min="15359" max="15359" width="54.625" style="1" customWidth="1"/>
    <col min="15360" max="15360" width="9.25" style="1" customWidth="1"/>
    <col min="15361" max="15361" width="8.125" style="1" customWidth="1"/>
    <col min="15362" max="15362" width="7" style="1" customWidth="1"/>
    <col min="15363" max="15363" width="54.625" style="1" customWidth="1"/>
    <col min="15364" max="15364" width="9.25" style="1" customWidth="1"/>
    <col min="15365" max="15613" width="9" style="1"/>
    <col min="15614" max="15614" width="7" style="1" customWidth="1"/>
    <col min="15615" max="15615" width="54.625" style="1" customWidth="1"/>
    <col min="15616" max="15616" width="9.25" style="1" customWidth="1"/>
    <col min="15617" max="15617" width="8.125" style="1" customWidth="1"/>
    <col min="15618" max="15618" width="7" style="1" customWidth="1"/>
    <col min="15619" max="15619" width="54.625" style="1" customWidth="1"/>
    <col min="15620" max="15620" width="9.25" style="1" customWidth="1"/>
    <col min="15621" max="15869" width="9" style="1"/>
    <col min="15870" max="15870" width="7" style="1" customWidth="1"/>
    <col min="15871" max="15871" width="54.625" style="1" customWidth="1"/>
    <col min="15872" max="15872" width="9.25" style="1" customWidth="1"/>
    <col min="15873" max="15873" width="8.125" style="1" customWidth="1"/>
    <col min="15874" max="15874" width="7" style="1" customWidth="1"/>
    <col min="15875" max="15875" width="54.625" style="1" customWidth="1"/>
    <col min="15876" max="15876" width="9.25" style="1" customWidth="1"/>
    <col min="15877" max="16125" width="9" style="1"/>
    <col min="16126" max="16126" width="7" style="1" customWidth="1"/>
    <col min="16127" max="16127" width="54.625" style="1" customWidth="1"/>
    <col min="16128" max="16128" width="9.25" style="1" customWidth="1"/>
    <col min="16129" max="16129" width="8.125" style="1" customWidth="1"/>
    <col min="16130" max="16130" width="7" style="1" customWidth="1"/>
    <col min="16131" max="16131" width="54.625" style="1" customWidth="1"/>
    <col min="16132" max="16132" width="9.25" style="1" customWidth="1"/>
    <col min="16133" max="16384" width="9" style="1"/>
  </cols>
  <sheetData>
    <row r="1" spans="1:4" ht="46.5" x14ac:dyDescent="0.2">
      <c r="A1" s="226" t="s">
        <v>1020</v>
      </c>
      <c r="B1" s="226"/>
      <c r="C1" s="226"/>
      <c r="D1" s="149"/>
    </row>
    <row r="2" spans="1:4" ht="29.25" customHeight="1" x14ac:dyDescent="0.2">
      <c r="A2" s="227" t="s">
        <v>1021</v>
      </c>
      <c r="B2" s="227"/>
      <c r="C2" s="227"/>
      <c r="D2" s="150"/>
    </row>
    <row r="3" spans="1:4" s="151" customFormat="1" ht="12.75" x14ac:dyDescent="0.2">
      <c r="A3" s="227" t="s">
        <v>1022</v>
      </c>
      <c r="B3" s="227"/>
      <c r="C3" s="227"/>
    </row>
    <row r="4" spans="1:4" s="151" customFormat="1" x14ac:dyDescent="0.2">
      <c r="A4" s="225"/>
      <c r="B4" s="225"/>
      <c r="C4" s="225"/>
    </row>
    <row r="5" spans="1:4" s="154" customFormat="1" ht="30" customHeight="1" x14ac:dyDescent="0.2">
      <c r="A5" s="152" t="s">
        <v>1023</v>
      </c>
      <c r="B5" s="152" t="s">
        <v>1024</v>
      </c>
      <c r="C5" s="153" t="s">
        <v>1025</v>
      </c>
    </row>
    <row r="6" spans="1:4" s="154" customFormat="1" ht="30" customHeight="1" x14ac:dyDescent="0.2">
      <c r="A6" s="152">
        <v>1</v>
      </c>
      <c r="B6" s="155" t="s">
        <v>1026</v>
      </c>
      <c r="C6" s="156">
        <v>0.03</v>
      </c>
    </row>
    <row r="7" spans="1:4" s="154" customFormat="1" ht="30" customHeight="1" x14ac:dyDescent="0.2">
      <c r="A7" s="152">
        <v>2</v>
      </c>
      <c r="B7" s="155" t="s">
        <v>1027</v>
      </c>
      <c r="C7" s="156">
        <f>C16</f>
        <v>1.77E-2</v>
      </c>
    </row>
    <row r="8" spans="1:4" s="154" customFormat="1" x14ac:dyDescent="0.2">
      <c r="A8" s="152">
        <v>3</v>
      </c>
      <c r="B8" s="155" t="s">
        <v>1028</v>
      </c>
      <c r="C8" s="156">
        <v>5.8999999999999999E-3</v>
      </c>
    </row>
    <row r="9" spans="1:4" s="154" customFormat="1" x14ac:dyDescent="0.2">
      <c r="A9" s="152">
        <v>4</v>
      </c>
      <c r="B9" s="155" t="s">
        <v>1029</v>
      </c>
      <c r="C9" s="156">
        <f>C23</f>
        <v>9.0499999999999997E-2</v>
      </c>
    </row>
    <row r="10" spans="1:4" s="154" customFormat="1" ht="15" customHeight="1" x14ac:dyDescent="0.2">
      <c r="A10" s="152">
        <v>5</v>
      </c>
      <c r="B10" s="155" t="s">
        <v>1030</v>
      </c>
      <c r="C10" s="156">
        <v>7.0000000000000007E-2</v>
      </c>
    </row>
    <row r="11" spans="1:4" s="158" customFormat="1" ht="12.75" x14ac:dyDescent="0.2">
      <c r="A11" s="222" t="s">
        <v>1031</v>
      </c>
      <c r="B11" s="222"/>
      <c r="C11" s="157">
        <f>((1+(C6+C15+C14))*(1+C8)*(1+C10)/(1-C23))-1</f>
        <v>0.23986050588235308</v>
      </c>
    </row>
    <row r="12" spans="1:4" s="158" customFormat="1" x14ac:dyDescent="0.2">
      <c r="A12" s="159"/>
      <c r="B12" s="159" t="s">
        <v>1032</v>
      </c>
      <c r="C12" s="160"/>
      <c r="D12" s="161"/>
    </row>
    <row r="13" spans="1:4" s="158" customFormat="1" x14ac:dyDescent="0.2">
      <c r="A13" s="162">
        <v>2</v>
      </c>
      <c r="B13" s="162" t="s">
        <v>1033</v>
      </c>
      <c r="C13" s="163" t="s">
        <v>1025</v>
      </c>
    </row>
    <row r="14" spans="1:4" s="158" customFormat="1" x14ac:dyDescent="0.2">
      <c r="A14" s="164" t="s">
        <v>949</v>
      </c>
      <c r="B14" s="155" t="s">
        <v>1034</v>
      </c>
      <c r="C14" s="165">
        <v>8.0000000000000002E-3</v>
      </c>
    </row>
    <row r="15" spans="1:4" s="158" customFormat="1" x14ac:dyDescent="0.2">
      <c r="A15" s="164" t="s">
        <v>1035</v>
      </c>
      <c r="B15" s="155" t="s">
        <v>1036</v>
      </c>
      <c r="C15" s="156">
        <v>9.7000000000000003E-3</v>
      </c>
    </row>
    <row r="16" spans="1:4" s="158" customFormat="1" ht="15" customHeight="1" x14ac:dyDescent="0.2">
      <c r="A16" s="155"/>
      <c r="B16" s="164" t="s">
        <v>967</v>
      </c>
      <c r="C16" s="165">
        <f>SUM(C14:C15)</f>
        <v>1.77E-2</v>
      </c>
    </row>
    <row r="17" spans="1:3" s="158" customFormat="1" ht="15" customHeight="1" x14ac:dyDescent="0.2">
      <c r="A17" s="161"/>
      <c r="B17" s="166"/>
      <c r="C17" s="167"/>
    </row>
    <row r="18" spans="1:3" s="168" customFormat="1" x14ac:dyDescent="0.2">
      <c r="A18" s="152">
        <v>4</v>
      </c>
      <c r="B18" s="152" t="s">
        <v>1037</v>
      </c>
      <c r="C18" s="153" t="s">
        <v>1025</v>
      </c>
    </row>
    <row r="19" spans="1:3" s="158" customFormat="1" ht="15.75" customHeight="1" x14ac:dyDescent="0.2">
      <c r="A19" s="164" t="s">
        <v>1038</v>
      </c>
      <c r="B19" s="164" t="s">
        <v>1039</v>
      </c>
      <c r="C19" s="156">
        <f>3%*0.3</f>
        <v>8.9999999999999993E-3</v>
      </c>
    </row>
    <row r="20" spans="1:3" s="158" customFormat="1" ht="30.75" customHeight="1" x14ac:dyDescent="0.2">
      <c r="A20" s="164" t="s">
        <v>1040</v>
      </c>
      <c r="B20" s="164" t="s">
        <v>154</v>
      </c>
      <c r="C20" s="156">
        <v>6.4999999999999997E-3</v>
      </c>
    </row>
    <row r="21" spans="1:3" s="158" customFormat="1" x14ac:dyDescent="0.2">
      <c r="A21" s="164" t="s">
        <v>1041</v>
      </c>
      <c r="B21" s="164" t="s">
        <v>155</v>
      </c>
      <c r="C21" s="156">
        <v>0.03</v>
      </c>
    </row>
    <row r="22" spans="1:3" s="158" customFormat="1" ht="14.25" customHeight="1" x14ac:dyDescent="0.2">
      <c r="A22" s="164" t="s">
        <v>1042</v>
      </c>
      <c r="B22" s="164" t="s">
        <v>1043</v>
      </c>
      <c r="C22" s="156">
        <v>4.4999999999999998E-2</v>
      </c>
    </row>
    <row r="23" spans="1:3" s="158" customFormat="1" x14ac:dyDescent="0.2">
      <c r="A23" s="164"/>
      <c r="B23" s="164" t="s">
        <v>967</v>
      </c>
      <c r="C23" s="156">
        <f>SUM(C19:C22)</f>
        <v>9.0499999999999997E-2</v>
      </c>
    </row>
    <row r="24" spans="1:3" s="158" customFormat="1" x14ac:dyDescent="0.2">
      <c r="A24" s="169"/>
      <c r="B24" s="169"/>
      <c r="C24" s="170"/>
    </row>
    <row r="25" spans="1:3" s="158" customFormat="1" x14ac:dyDescent="0.2">
      <c r="A25" s="161"/>
      <c r="B25" s="161"/>
      <c r="C25" s="171"/>
    </row>
    <row r="26" spans="1:3" x14ac:dyDescent="0.2">
      <c r="A26" s="223" t="s">
        <v>1044</v>
      </c>
      <c r="B26" s="223"/>
      <c r="C26" s="223"/>
    </row>
    <row r="28" spans="1:3" x14ac:dyDescent="0.2">
      <c r="A28" s="224" t="s">
        <v>156</v>
      </c>
      <c r="B28" s="224"/>
      <c r="C28" s="224"/>
    </row>
    <row r="29" spans="1:3" x14ac:dyDescent="0.2">
      <c r="A29" s="224" t="s">
        <v>1045</v>
      </c>
      <c r="B29" s="224"/>
      <c r="C29" s="224"/>
    </row>
    <row r="31" spans="1:3" x14ac:dyDescent="0.2">
      <c r="A31" s="1" t="s">
        <v>157</v>
      </c>
    </row>
    <row r="32" spans="1:3" x14ac:dyDescent="0.2">
      <c r="A32" s="1" t="s">
        <v>158</v>
      </c>
    </row>
    <row r="33" spans="1:3" x14ac:dyDescent="0.2">
      <c r="A33" s="1" t="s">
        <v>159</v>
      </c>
    </row>
    <row r="34" spans="1:3" x14ac:dyDescent="0.2">
      <c r="A34" s="1" t="s">
        <v>160</v>
      </c>
    </row>
    <row r="35" spans="1:3" x14ac:dyDescent="0.2">
      <c r="A35" s="1" t="s">
        <v>161</v>
      </c>
    </row>
    <row r="36" spans="1:3" x14ac:dyDescent="0.2">
      <c r="A36" s="1" t="s">
        <v>162</v>
      </c>
    </row>
    <row r="37" spans="1:3" x14ac:dyDescent="0.2">
      <c r="A37" s="1" t="s">
        <v>1046</v>
      </c>
    </row>
    <row r="39" spans="1:3" x14ac:dyDescent="0.2">
      <c r="A39" s="1" t="s">
        <v>163</v>
      </c>
      <c r="B39" s="173"/>
      <c r="C39" s="1"/>
    </row>
    <row r="40" spans="1:3" x14ac:dyDescent="0.2">
      <c r="A40" s="1" t="s">
        <v>164</v>
      </c>
    </row>
    <row r="49" spans="3:3" x14ac:dyDescent="0.2">
      <c r="C49" s="1"/>
    </row>
    <row r="50" spans="3:3" x14ac:dyDescent="0.2">
      <c r="C50" s="1"/>
    </row>
  </sheetData>
  <mergeCells count="8">
    <mergeCell ref="A1:C1"/>
    <mergeCell ref="A2:C2"/>
    <mergeCell ref="A3:C3"/>
    <mergeCell ref="A11:B11"/>
    <mergeCell ref="A26:C26"/>
    <mergeCell ref="A28:C28"/>
    <mergeCell ref="A29:C29"/>
    <mergeCell ref="A4:C4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48"/>
  <sheetViews>
    <sheetView zoomScale="70" zoomScaleNormal="70" workbookViewId="0">
      <selection activeCell="A4" sqref="A4:S4"/>
    </sheetView>
  </sheetViews>
  <sheetFormatPr defaultColWidth="11" defaultRowHeight="12.75" x14ac:dyDescent="0.2"/>
  <cols>
    <col min="1" max="1" width="10.875" style="63" customWidth="1"/>
    <col min="2" max="3" width="10.875" style="63" hidden="1" customWidth="1"/>
    <col min="4" max="4" width="49" style="64" customWidth="1"/>
    <col min="5" max="12" width="10.625" style="64" hidden="1" customWidth="1"/>
    <col min="13" max="13" width="14.5" style="207" customWidth="1"/>
    <col min="14" max="14" width="10.125" style="66" customWidth="1"/>
    <col min="15" max="15" width="13.625" style="65" customWidth="1"/>
    <col min="16" max="16" width="8.625" style="2" customWidth="1"/>
    <col min="17" max="17" width="14.625" style="2" customWidth="1"/>
    <col min="18" max="18" width="8.625" style="25" customWidth="1"/>
    <col min="19" max="19" width="14.625" style="25" customWidth="1"/>
    <col min="20" max="20" width="8.625" style="25" customWidth="1"/>
    <col min="21" max="21" width="14.625" style="25" customWidth="1"/>
    <col min="22" max="22" width="8.625" style="25" customWidth="1"/>
    <col min="23" max="23" width="14.625" style="25" customWidth="1"/>
    <col min="24" max="24" width="8.625" style="25" customWidth="1"/>
    <col min="25" max="25" width="14.625" style="2" customWidth="1"/>
    <col min="26" max="26" width="8.625" style="25" customWidth="1"/>
    <col min="27" max="27" width="11" style="25"/>
    <col min="28" max="28" width="15.5" style="25" customWidth="1"/>
    <col min="29" max="213" width="11" style="25"/>
    <col min="214" max="214" width="10.875" style="25" customWidth="1"/>
    <col min="215" max="215" width="49" style="25" customWidth="1"/>
    <col min="216" max="216" width="13.5" style="25" customWidth="1"/>
    <col min="217" max="217" width="14.5" style="25" customWidth="1"/>
    <col min="218" max="218" width="10.125" style="25" customWidth="1"/>
    <col min="219" max="219" width="14.5" style="25" customWidth="1"/>
    <col min="220" max="220" width="9.375" style="25" customWidth="1"/>
    <col min="221" max="221" width="14.5" style="25" customWidth="1"/>
    <col min="222" max="222" width="9.25" style="25" customWidth="1"/>
    <col min="223" max="223" width="14.5" style="25" customWidth="1"/>
    <col min="224" max="224" width="9.25" style="25" customWidth="1"/>
    <col min="225" max="225" width="14.5" style="25" customWidth="1"/>
    <col min="226" max="226" width="9.25" style="25" customWidth="1"/>
    <col min="227" max="227" width="11" style="25"/>
    <col min="228" max="228" width="15.5" style="25" customWidth="1"/>
    <col min="229" max="469" width="11" style="25"/>
    <col min="470" max="470" width="10.875" style="25" customWidth="1"/>
    <col min="471" max="471" width="49" style="25" customWidth="1"/>
    <col min="472" max="472" width="13.5" style="25" customWidth="1"/>
    <col min="473" max="473" width="14.5" style="25" customWidth="1"/>
    <col min="474" max="474" width="10.125" style="25" customWidth="1"/>
    <col min="475" max="475" width="14.5" style="25" customWidth="1"/>
    <col min="476" max="476" width="9.375" style="25" customWidth="1"/>
    <col min="477" max="477" width="14.5" style="25" customWidth="1"/>
    <col min="478" max="478" width="9.25" style="25" customWidth="1"/>
    <col min="479" max="479" width="14.5" style="25" customWidth="1"/>
    <col min="480" max="480" width="9.25" style="25" customWidth="1"/>
    <col min="481" max="481" width="14.5" style="25" customWidth="1"/>
    <col min="482" max="482" width="9.25" style="25" customWidth="1"/>
    <col min="483" max="483" width="11" style="25"/>
    <col min="484" max="484" width="15.5" style="25" customWidth="1"/>
    <col min="485" max="725" width="11" style="25"/>
    <col min="726" max="726" width="10.875" style="25" customWidth="1"/>
    <col min="727" max="727" width="49" style="25" customWidth="1"/>
    <col min="728" max="728" width="13.5" style="25" customWidth="1"/>
    <col min="729" max="729" width="14.5" style="25" customWidth="1"/>
    <col min="730" max="730" width="10.125" style="25" customWidth="1"/>
    <col min="731" max="731" width="14.5" style="25" customWidth="1"/>
    <col min="732" max="732" width="9.375" style="25" customWidth="1"/>
    <col min="733" max="733" width="14.5" style="25" customWidth="1"/>
    <col min="734" max="734" width="9.25" style="25" customWidth="1"/>
    <col min="735" max="735" width="14.5" style="25" customWidth="1"/>
    <col min="736" max="736" width="9.25" style="25" customWidth="1"/>
    <col min="737" max="737" width="14.5" style="25" customWidth="1"/>
    <col min="738" max="738" width="9.25" style="25" customWidth="1"/>
    <col min="739" max="739" width="11" style="25"/>
    <col min="740" max="740" width="15.5" style="25" customWidth="1"/>
    <col min="741" max="981" width="11" style="25"/>
    <col min="982" max="982" width="10.875" style="25" customWidth="1"/>
    <col min="983" max="983" width="49" style="25" customWidth="1"/>
    <col min="984" max="984" width="13.5" style="25" customWidth="1"/>
    <col min="985" max="985" width="14.5" style="25" customWidth="1"/>
    <col min="986" max="986" width="10.125" style="25" customWidth="1"/>
    <col min="987" max="987" width="14.5" style="25" customWidth="1"/>
    <col min="988" max="988" width="9.375" style="25" customWidth="1"/>
    <col min="989" max="989" width="14.5" style="25" customWidth="1"/>
    <col min="990" max="990" width="9.25" style="25" customWidth="1"/>
    <col min="991" max="991" width="14.5" style="25" customWidth="1"/>
    <col min="992" max="992" width="9.25" style="25" customWidth="1"/>
    <col min="993" max="993" width="14.5" style="25" customWidth="1"/>
    <col min="994" max="994" width="9.25" style="25" customWidth="1"/>
    <col min="995" max="995" width="11" style="25"/>
    <col min="996" max="996" width="15.5" style="25" customWidth="1"/>
    <col min="997" max="1237" width="11" style="25"/>
    <col min="1238" max="1238" width="10.875" style="25" customWidth="1"/>
    <col min="1239" max="1239" width="49" style="25" customWidth="1"/>
    <col min="1240" max="1240" width="13.5" style="25" customWidth="1"/>
    <col min="1241" max="1241" width="14.5" style="25" customWidth="1"/>
    <col min="1242" max="1242" width="10.125" style="25" customWidth="1"/>
    <col min="1243" max="1243" width="14.5" style="25" customWidth="1"/>
    <col min="1244" max="1244" width="9.375" style="25" customWidth="1"/>
    <col min="1245" max="1245" width="14.5" style="25" customWidth="1"/>
    <col min="1246" max="1246" width="9.25" style="25" customWidth="1"/>
    <col min="1247" max="1247" width="14.5" style="25" customWidth="1"/>
    <col min="1248" max="1248" width="9.25" style="25" customWidth="1"/>
    <col min="1249" max="1249" width="14.5" style="25" customWidth="1"/>
    <col min="1250" max="1250" width="9.25" style="25" customWidth="1"/>
    <col min="1251" max="1251" width="11" style="25"/>
    <col min="1252" max="1252" width="15.5" style="25" customWidth="1"/>
    <col min="1253" max="1493" width="11" style="25"/>
    <col min="1494" max="1494" width="10.875" style="25" customWidth="1"/>
    <col min="1495" max="1495" width="49" style="25" customWidth="1"/>
    <col min="1496" max="1496" width="13.5" style="25" customWidth="1"/>
    <col min="1497" max="1497" width="14.5" style="25" customWidth="1"/>
    <col min="1498" max="1498" width="10.125" style="25" customWidth="1"/>
    <col min="1499" max="1499" width="14.5" style="25" customWidth="1"/>
    <col min="1500" max="1500" width="9.375" style="25" customWidth="1"/>
    <col min="1501" max="1501" width="14.5" style="25" customWidth="1"/>
    <col min="1502" max="1502" width="9.25" style="25" customWidth="1"/>
    <col min="1503" max="1503" width="14.5" style="25" customWidth="1"/>
    <col min="1504" max="1504" width="9.25" style="25" customWidth="1"/>
    <col min="1505" max="1505" width="14.5" style="25" customWidth="1"/>
    <col min="1506" max="1506" width="9.25" style="25" customWidth="1"/>
    <col min="1507" max="1507" width="11" style="25"/>
    <col min="1508" max="1508" width="15.5" style="25" customWidth="1"/>
    <col min="1509" max="1749" width="11" style="25"/>
    <col min="1750" max="1750" width="10.875" style="25" customWidth="1"/>
    <col min="1751" max="1751" width="49" style="25" customWidth="1"/>
    <col min="1752" max="1752" width="13.5" style="25" customWidth="1"/>
    <col min="1753" max="1753" width="14.5" style="25" customWidth="1"/>
    <col min="1754" max="1754" width="10.125" style="25" customWidth="1"/>
    <col min="1755" max="1755" width="14.5" style="25" customWidth="1"/>
    <col min="1756" max="1756" width="9.375" style="25" customWidth="1"/>
    <col min="1757" max="1757" width="14.5" style="25" customWidth="1"/>
    <col min="1758" max="1758" width="9.25" style="25" customWidth="1"/>
    <col min="1759" max="1759" width="14.5" style="25" customWidth="1"/>
    <col min="1760" max="1760" width="9.25" style="25" customWidth="1"/>
    <col min="1761" max="1761" width="14.5" style="25" customWidth="1"/>
    <col min="1762" max="1762" width="9.25" style="25" customWidth="1"/>
    <col min="1763" max="1763" width="11" style="25"/>
    <col min="1764" max="1764" width="15.5" style="25" customWidth="1"/>
    <col min="1765" max="2005" width="11" style="25"/>
    <col min="2006" max="2006" width="10.875" style="25" customWidth="1"/>
    <col min="2007" max="2007" width="49" style="25" customWidth="1"/>
    <col min="2008" max="2008" width="13.5" style="25" customWidth="1"/>
    <col min="2009" max="2009" width="14.5" style="25" customWidth="1"/>
    <col min="2010" max="2010" width="10.125" style="25" customWidth="1"/>
    <col min="2011" max="2011" width="14.5" style="25" customWidth="1"/>
    <col min="2012" max="2012" width="9.375" style="25" customWidth="1"/>
    <col min="2013" max="2013" width="14.5" style="25" customWidth="1"/>
    <col min="2014" max="2014" width="9.25" style="25" customWidth="1"/>
    <col min="2015" max="2015" width="14.5" style="25" customWidth="1"/>
    <col min="2016" max="2016" width="9.25" style="25" customWidth="1"/>
    <col min="2017" max="2017" width="14.5" style="25" customWidth="1"/>
    <col min="2018" max="2018" width="9.25" style="25" customWidth="1"/>
    <col min="2019" max="2019" width="11" style="25"/>
    <col min="2020" max="2020" width="15.5" style="25" customWidth="1"/>
    <col min="2021" max="2261" width="11" style="25"/>
    <col min="2262" max="2262" width="10.875" style="25" customWidth="1"/>
    <col min="2263" max="2263" width="49" style="25" customWidth="1"/>
    <col min="2264" max="2264" width="13.5" style="25" customWidth="1"/>
    <col min="2265" max="2265" width="14.5" style="25" customWidth="1"/>
    <col min="2266" max="2266" width="10.125" style="25" customWidth="1"/>
    <col min="2267" max="2267" width="14.5" style="25" customWidth="1"/>
    <col min="2268" max="2268" width="9.375" style="25" customWidth="1"/>
    <col min="2269" max="2269" width="14.5" style="25" customWidth="1"/>
    <col min="2270" max="2270" width="9.25" style="25" customWidth="1"/>
    <col min="2271" max="2271" width="14.5" style="25" customWidth="1"/>
    <col min="2272" max="2272" width="9.25" style="25" customWidth="1"/>
    <col min="2273" max="2273" width="14.5" style="25" customWidth="1"/>
    <col min="2274" max="2274" width="9.25" style="25" customWidth="1"/>
    <col min="2275" max="2275" width="11" style="25"/>
    <col min="2276" max="2276" width="15.5" style="25" customWidth="1"/>
    <col min="2277" max="2517" width="11" style="25"/>
    <col min="2518" max="2518" width="10.875" style="25" customWidth="1"/>
    <col min="2519" max="2519" width="49" style="25" customWidth="1"/>
    <col min="2520" max="2520" width="13.5" style="25" customWidth="1"/>
    <col min="2521" max="2521" width="14.5" style="25" customWidth="1"/>
    <col min="2522" max="2522" width="10.125" style="25" customWidth="1"/>
    <col min="2523" max="2523" width="14.5" style="25" customWidth="1"/>
    <col min="2524" max="2524" width="9.375" style="25" customWidth="1"/>
    <col min="2525" max="2525" width="14.5" style="25" customWidth="1"/>
    <col min="2526" max="2526" width="9.25" style="25" customWidth="1"/>
    <col min="2527" max="2527" width="14.5" style="25" customWidth="1"/>
    <col min="2528" max="2528" width="9.25" style="25" customWidth="1"/>
    <col min="2529" max="2529" width="14.5" style="25" customWidth="1"/>
    <col min="2530" max="2530" width="9.25" style="25" customWidth="1"/>
    <col min="2531" max="2531" width="11" style="25"/>
    <col min="2532" max="2532" width="15.5" style="25" customWidth="1"/>
    <col min="2533" max="2773" width="11" style="25"/>
    <col min="2774" max="2774" width="10.875" style="25" customWidth="1"/>
    <col min="2775" max="2775" width="49" style="25" customWidth="1"/>
    <col min="2776" max="2776" width="13.5" style="25" customWidth="1"/>
    <col min="2777" max="2777" width="14.5" style="25" customWidth="1"/>
    <col min="2778" max="2778" width="10.125" style="25" customWidth="1"/>
    <col min="2779" max="2779" width="14.5" style="25" customWidth="1"/>
    <col min="2780" max="2780" width="9.375" style="25" customWidth="1"/>
    <col min="2781" max="2781" width="14.5" style="25" customWidth="1"/>
    <col min="2782" max="2782" width="9.25" style="25" customWidth="1"/>
    <col min="2783" max="2783" width="14.5" style="25" customWidth="1"/>
    <col min="2784" max="2784" width="9.25" style="25" customWidth="1"/>
    <col min="2785" max="2785" width="14.5" style="25" customWidth="1"/>
    <col min="2786" max="2786" width="9.25" style="25" customWidth="1"/>
    <col min="2787" max="2787" width="11" style="25"/>
    <col min="2788" max="2788" width="15.5" style="25" customWidth="1"/>
    <col min="2789" max="3029" width="11" style="25"/>
    <col min="3030" max="3030" width="10.875" style="25" customWidth="1"/>
    <col min="3031" max="3031" width="49" style="25" customWidth="1"/>
    <col min="3032" max="3032" width="13.5" style="25" customWidth="1"/>
    <col min="3033" max="3033" width="14.5" style="25" customWidth="1"/>
    <col min="3034" max="3034" width="10.125" style="25" customWidth="1"/>
    <col min="3035" max="3035" width="14.5" style="25" customWidth="1"/>
    <col min="3036" max="3036" width="9.375" style="25" customWidth="1"/>
    <col min="3037" max="3037" width="14.5" style="25" customWidth="1"/>
    <col min="3038" max="3038" width="9.25" style="25" customWidth="1"/>
    <col min="3039" max="3039" width="14.5" style="25" customWidth="1"/>
    <col min="3040" max="3040" width="9.25" style="25" customWidth="1"/>
    <col min="3041" max="3041" width="14.5" style="25" customWidth="1"/>
    <col min="3042" max="3042" width="9.25" style="25" customWidth="1"/>
    <col min="3043" max="3043" width="11" style="25"/>
    <col min="3044" max="3044" width="15.5" style="25" customWidth="1"/>
    <col min="3045" max="3285" width="11" style="25"/>
    <col min="3286" max="3286" width="10.875" style="25" customWidth="1"/>
    <col min="3287" max="3287" width="49" style="25" customWidth="1"/>
    <col min="3288" max="3288" width="13.5" style="25" customWidth="1"/>
    <col min="3289" max="3289" width="14.5" style="25" customWidth="1"/>
    <col min="3290" max="3290" width="10.125" style="25" customWidth="1"/>
    <col min="3291" max="3291" width="14.5" style="25" customWidth="1"/>
    <col min="3292" max="3292" width="9.375" style="25" customWidth="1"/>
    <col min="3293" max="3293" width="14.5" style="25" customWidth="1"/>
    <col min="3294" max="3294" width="9.25" style="25" customWidth="1"/>
    <col min="3295" max="3295" width="14.5" style="25" customWidth="1"/>
    <col min="3296" max="3296" width="9.25" style="25" customWidth="1"/>
    <col min="3297" max="3297" width="14.5" style="25" customWidth="1"/>
    <col min="3298" max="3298" width="9.25" style="25" customWidth="1"/>
    <col min="3299" max="3299" width="11" style="25"/>
    <col min="3300" max="3300" width="15.5" style="25" customWidth="1"/>
    <col min="3301" max="3541" width="11" style="25"/>
    <col min="3542" max="3542" width="10.875" style="25" customWidth="1"/>
    <col min="3543" max="3543" width="49" style="25" customWidth="1"/>
    <col min="3544" max="3544" width="13.5" style="25" customWidth="1"/>
    <col min="3545" max="3545" width="14.5" style="25" customWidth="1"/>
    <col min="3546" max="3546" width="10.125" style="25" customWidth="1"/>
    <col min="3547" max="3547" width="14.5" style="25" customWidth="1"/>
    <col min="3548" max="3548" width="9.375" style="25" customWidth="1"/>
    <col min="3549" max="3549" width="14.5" style="25" customWidth="1"/>
    <col min="3550" max="3550" width="9.25" style="25" customWidth="1"/>
    <col min="3551" max="3551" width="14.5" style="25" customWidth="1"/>
    <col min="3552" max="3552" width="9.25" style="25" customWidth="1"/>
    <col min="3553" max="3553" width="14.5" style="25" customWidth="1"/>
    <col min="3554" max="3554" width="9.25" style="25" customWidth="1"/>
    <col min="3555" max="3555" width="11" style="25"/>
    <col min="3556" max="3556" width="15.5" style="25" customWidth="1"/>
    <col min="3557" max="3797" width="11" style="25"/>
    <col min="3798" max="3798" width="10.875" style="25" customWidth="1"/>
    <col min="3799" max="3799" width="49" style="25" customWidth="1"/>
    <col min="3800" max="3800" width="13.5" style="25" customWidth="1"/>
    <col min="3801" max="3801" width="14.5" style="25" customWidth="1"/>
    <col min="3802" max="3802" width="10.125" style="25" customWidth="1"/>
    <col min="3803" max="3803" width="14.5" style="25" customWidth="1"/>
    <col min="3804" max="3804" width="9.375" style="25" customWidth="1"/>
    <col min="3805" max="3805" width="14.5" style="25" customWidth="1"/>
    <col min="3806" max="3806" width="9.25" style="25" customWidth="1"/>
    <col min="3807" max="3807" width="14.5" style="25" customWidth="1"/>
    <col min="3808" max="3808" width="9.25" style="25" customWidth="1"/>
    <col min="3809" max="3809" width="14.5" style="25" customWidth="1"/>
    <col min="3810" max="3810" width="9.25" style="25" customWidth="1"/>
    <col min="3811" max="3811" width="11" style="25"/>
    <col min="3812" max="3812" width="15.5" style="25" customWidth="1"/>
    <col min="3813" max="4053" width="11" style="25"/>
    <col min="4054" max="4054" width="10.875" style="25" customWidth="1"/>
    <col min="4055" max="4055" width="49" style="25" customWidth="1"/>
    <col min="4056" max="4056" width="13.5" style="25" customWidth="1"/>
    <col min="4057" max="4057" width="14.5" style="25" customWidth="1"/>
    <col min="4058" max="4058" width="10.125" style="25" customWidth="1"/>
    <col min="4059" max="4059" width="14.5" style="25" customWidth="1"/>
    <col min="4060" max="4060" width="9.375" style="25" customWidth="1"/>
    <col min="4061" max="4061" width="14.5" style="25" customWidth="1"/>
    <col min="4062" max="4062" width="9.25" style="25" customWidth="1"/>
    <col min="4063" max="4063" width="14.5" style="25" customWidth="1"/>
    <col min="4064" max="4064" width="9.25" style="25" customWidth="1"/>
    <col min="4065" max="4065" width="14.5" style="25" customWidth="1"/>
    <col min="4066" max="4066" width="9.25" style="25" customWidth="1"/>
    <col min="4067" max="4067" width="11" style="25"/>
    <col min="4068" max="4068" width="15.5" style="25" customWidth="1"/>
    <col min="4069" max="4309" width="11" style="25"/>
    <col min="4310" max="4310" width="10.875" style="25" customWidth="1"/>
    <col min="4311" max="4311" width="49" style="25" customWidth="1"/>
    <col min="4312" max="4312" width="13.5" style="25" customWidth="1"/>
    <col min="4313" max="4313" width="14.5" style="25" customWidth="1"/>
    <col min="4314" max="4314" width="10.125" style="25" customWidth="1"/>
    <col min="4315" max="4315" width="14.5" style="25" customWidth="1"/>
    <col min="4316" max="4316" width="9.375" style="25" customWidth="1"/>
    <col min="4317" max="4317" width="14.5" style="25" customWidth="1"/>
    <col min="4318" max="4318" width="9.25" style="25" customWidth="1"/>
    <col min="4319" max="4319" width="14.5" style="25" customWidth="1"/>
    <col min="4320" max="4320" width="9.25" style="25" customWidth="1"/>
    <col min="4321" max="4321" width="14.5" style="25" customWidth="1"/>
    <col min="4322" max="4322" width="9.25" style="25" customWidth="1"/>
    <col min="4323" max="4323" width="11" style="25"/>
    <col min="4324" max="4324" width="15.5" style="25" customWidth="1"/>
    <col min="4325" max="4565" width="11" style="25"/>
    <col min="4566" max="4566" width="10.875" style="25" customWidth="1"/>
    <col min="4567" max="4567" width="49" style="25" customWidth="1"/>
    <col min="4568" max="4568" width="13.5" style="25" customWidth="1"/>
    <col min="4569" max="4569" width="14.5" style="25" customWidth="1"/>
    <col min="4570" max="4570" width="10.125" style="25" customWidth="1"/>
    <col min="4571" max="4571" width="14.5" style="25" customWidth="1"/>
    <col min="4572" max="4572" width="9.375" style="25" customWidth="1"/>
    <col min="4573" max="4573" width="14.5" style="25" customWidth="1"/>
    <col min="4574" max="4574" width="9.25" style="25" customWidth="1"/>
    <col min="4575" max="4575" width="14.5" style="25" customWidth="1"/>
    <col min="4576" max="4576" width="9.25" style="25" customWidth="1"/>
    <col min="4577" max="4577" width="14.5" style="25" customWidth="1"/>
    <col min="4578" max="4578" width="9.25" style="25" customWidth="1"/>
    <col min="4579" max="4579" width="11" style="25"/>
    <col min="4580" max="4580" width="15.5" style="25" customWidth="1"/>
    <col min="4581" max="4821" width="11" style="25"/>
    <col min="4822" max="4822" width="10.875" style="25" customWidth="1"/>
    <col min="4823" max="4823" width="49" style="25" customWidth="1"/>
    <col min="4824" max="4824" width="13.5" style="25" customWidth="1"/>
    <col min="4825" max="4825" width="14.5" style="25" customWidth="1"/>
    <col min="4826" max="4826" width="10.125" style="25" customWidth="1"/>
    <col min="4827" max="4827" width="14.5" style="25" customWidth="1"/>
    <col min="4828" max="4828" width="9.375" style="25" customWidth="1"/>
    <col min="4829" max="4829" width="14.5" style="25" customWidth="1"/>
    <col min="4830" max="4830" width="9.25" style="25" customWidth="1"/>
    <col min="4831" max="4831" width="14.5" style="25" customWidth="1"/>
    <col min="4832" max="4832" width="9.25" style="25" customWidth="1"/>
    <col min="4833" max="4833" width="14.5" style="25" customWidth="1"/>
    <col min="4834" max="4834" width="9.25" style="25" customWidth="1"/>
    <col min="4835" max="4835" width="11" style="25"/>
    <col min="4836" max="4836" width="15.5" style="25" customWidth="1"/>
    <col min="4837" max="5077" width="11" style="25"/>
    <col min="5078" max="5078" width="10.875" style="25" customWidth="1"/>
    <col min="5079" max="5079" width="49" style="25" customWidth="1"/>
    <col min="5080" max="5080" width="13.5" style="25" customWidth="1"/>
    <col min="5081" max="5081" width="14.5" style="25" customWidth="1"/>
    <col min="5082" max="5082" width="10.125" style="25" customWidth="1"/>
    <col min="5083" max="5083" width="14.5" style="25" customWidth="1"/>
    <col min="5084" max="5084" width="9.375" style="25" customWidth="1"/>
    <col min="5085" max="5085" width="14.5" style="25" customWidth="1"/>
    <col min="5086" max="5086" width="9.25" style="25" customWidth="1"/>
    <col min="5087" max="5087" width="14.5" style="25" customWidth="1"/>
    <col min="5088" max="5088" width="9.25" style="25" customWidth="1"/>
    <col min="5089" max="5089" width="14.5" style="25" customWidth="1"/>
    <col min="5090" max="5090" width="9.25" style="25" customWidth="1"/>
    <col min="5091" max="5091" width="11" style="25"/>
    <col min="5092" max="5092" width="15.5" style="25" customWidth="1"/>
    <col min="5093" max="5333" width="11" style="25"/>
    <col min="5334" max="5334" width="10.875" style="25" customWidth="1"/>
    <col min="5335" max="5335" width="49" style="25" customWidth="1"/>
    <col min="5336" max="5336" width="13.5" style="25" customWidth="1"/>
    <col min="5337" max="5337" width="14.5" style="25" customWidth="1"/>
    <col min="5338" max="5338" width="10.125" style="25" customWidth="1"/>
    <col min="5339" max="5339" width="14.5" style="25" customWidth="1"/>
    <col min="5340" max="5340" width="9.375" style="25" customWidth="1"/>
    <col min="5341" max="5341" width="14.5" style="25" customWidth="1"/>
    <col min="5342" max="5342" width="9.25" style="25" customWidth="1"/>
    <col min="5343" max="5343" width="14.5" style="25" customWidth="1"/>
    <col min="5344" max="5344" width="9.25" style="25" customWidth="1"/>
    <col min="5345" max="5345" width="14.5" style="25" customWidth="1"/>
    <col min="5346" max="5346" width="9.25" style="25" customWidth="1"/>
    <col min="5347" max="5347" width="11" style="25"/>
    <col min="5348" max="5348" width="15.5" style="25" customWidth="1"/>
    <col min="5349" max="5589" width="11" style="25"/>
    <col min="5590" max="5590" width="10.875" style="25" customWidth="1"/>
    <col min="5591" max="5591" width="49" style="25" customWidth="1"/>
    <col min="5592" max="5592" width="13.5" style="25" customWidth="1"/>
    <col min="5593" max="5593" width="14.5" style="25" customWidth="1"/>
    <col min="5594" max="5594" width="10.125" style="25" customWidth="1"/>
    <col min="5595" max="5595" width="14.5" style="25" customWidth="1"/>
    <col min="5596" max="5596" width="9.375" style="25" customWidth="1"/>
    <col min="5597" max="5597" width="14.5" style="25" customWidth="1"/>
    <col min="5598" max="5598" width="9.25" style="25" customWidth="1"/>
    <col min="5599" max="5599" width="14.5" style="25" customWidth="1"/>
    <col min="5600" max="5600" width="9.25" style="25" customWidth="1"/>
    <col min="5601" max="5601" width="14.5" style="25" customWidth="1"/>
    <col min="5602" max="5602" width="9.25" style="25" customWidth="1"/>
    <col min="5603" max="5603" width="11" style="25"/>
    <col min="5604" max="5604" width="15.5" style="25" customWidth="1"/>
    <col min="5605" max="5845" width="11" style="25"/>
    <col min="5846" max="5846" width="10.875" style="25" customWidth="1"/>
    <col min="5847" max="5847" width="49" style="25" customWidth="1"/>
    <col min="5848" max="5848" width="13.5" style="25" customWidth="1"/>
    <col min="5849" max="5849" width="14.5" style="25" customWidth="1"/>
    <col min="5850" max="5850" width="10.125" style="25" customWidth="1"/>
    <col min="5851" max="5851" width="14.5" style="25" customWidth="1"/>
    <col min="5852" max="5852" width="9.375" style="25" customWidth="1"/>
    <col min="5853" max="5853" width="14.5" style="25" customWidth="1"/>
    <col min="5854" max="5854" width="9.25" style="25" customWidth="1"/>
    <col min="5855" max="5855" width="14.5" style="25" customWidth="1"/>
    <col min="5856" max="5856" width="9.25" style="25" customWidth="1"/>
    <col min="5857" max="5857" width="14.5" style="25" customWidth="1"/>
    <col min="5858" max="5858" width="9.25" style="25" customWidth="1"/>
    <col min="5859" max="5859" width="11" style="25"/>
    <col min="5860" max="5860" width="15.5" style="25" customWidth="1"/>
    <col min="5861" max="6101" width="11" style="25"/>
    <col min="6102" max="6102" width="10.875" style="25" customWidth="1"/>
    <col min="6103" max="6103" width="49" style="25" customWidth="1"/>
    <col min="6104" max="6104" width="13.5" style="25" customWidth="1"/>
    <col min="6105" max="6105" width="14.5" style="25" customWidth="1"/>
    <col min="6106" max="6106" width="10.125" style="25" customWidth="1"/>
    <col min="6107" max="6107" width="14.5" style="25" customWidth="1"/>
    <col min="6108" max="6108" width="9.375" style="25" customWidth="1"/>
    <col min="6109" max="6109" width="14.5" style="25" customWidth="1"/>
    <col min="6110" max="6110" width="9.25" style="25" customWidth="1"/>
    <col min="6111" max="6111" width="14.5" style="25" customWidth="1"/>
    <col min="6112" max="6112" width="9.25" style="25" customWidth="1"/>
    <col min="6113" max="6113" width="14.5" style="25" customWidth="1"/>
    <col min="6114" max="6114" width="9.25" style="25" customWidth="1"/>
    <col min="6115" max="6115" width="11" style="25"/>
    <col min="6116" max="6116" width="15.5" style="25" customWidth="1"/>
    <col min="6117" max="6357" width="11" style="25"/>
    <col min="6358" max="6358" width="10.875" style="25" customWidth="1"/>
    <col min="6359" max="6359" width="49" style="25" customWidth="1"/>
    <col min="6360" max="6360" width="13.5" style="25" customWidth="1"/>
    <col min="6361" max="6361" width="14.5" style="25" customWidth="1"/>
    <col min="6362" max="6362" width="10.125" style="25" customWidth="1"/>
    <col min="6363" max="6363" width="14.5" style="25" customWidth="1"/>
    <col min="6364" max="6364" width="9.375" style="25" customWidth="1"/>
    <col min="6365" max="6365" width="14.5" style="25" customWidth="1"/>
    <col min="6366" max="6366" width="9.25" style="25" customWidth="1"/>
    <col min="6367" max="6367" width="14.5" style="25" customWidth="1"/>
    <col min="6368" max="6368" width="9.25" style="25" customWidth="1"/>
    <col min="6369" max="6369" width="14.5" style="25" customWidth="1"/>
    <col min="6370" max="6370" width="9.25" style="25" customWidth="1"/>
    <col min="6371" max="6371" width="11" style="25"/>
    <col min="6372" max="6372" width="15.5" style="25" customWidth="1"/>
    <col min="6373" max="6613" width="11" style="25"/>
    <col min="6614" max="6614" width="10.875" style="25" customWidth="1"/>
    <col min="6615" max="6615" width="49" style="25" customWidth="1"/>
    <col min="6616" max="6616" width="13.5" style="25" customWidth="1"/>
    <col min="6617" max="6617" width="14.5" style="25" customWidth="1"/>
    <col min="6618" max="6618" width="10.125" style="25" customWidth="1"/>
    <col min="6619" max="6619" width="14.5" style="25" customWidth="1"/>
    <col min="6620" max="6620" width="9.375" style="25" customWidth="1"/>
    <col min="6621" max="6621" width="14.5" style="25" customWidth="1"/>
    <col min="6622" max="6622" width="9.25" style="25" customWidth="1"/>
    <col min="6623" max="6623" width="14.5" style="25" customWidth="1"/>
    <col min="6624" max="6624" width="9.25" style="25" customWidth="1"/>
    <col min="6625" max="6625" width="14.5" style="25" customWidth="1"/>
    <col min="6626" max="6626" width="9.25" style="25" customWidth="1"/>
    <col min="6627" max="6627" width="11" style="25"/>
    <col min="6628" max="6628" width="15.5" style="25" customWidth="1"/>
    <col min="6629" max="6869" width="11" style="25"/>
    <col min="6870" max="6870" width="10.875" style="25" customWidth="1"/>
    <col min="6871" max="6871" width="49" style="25" customWidth="1"/>
    <col min="6872" max="6872" width="13.5" style="25" customWidth="1"/>
    <col min="6873" max="6873" width="14.5" style="25" customWidth="1"/>
    <col min="6874" max="6874" width="10.125" style="25" customWidth="1"/>
    <col min="6875" max="6875" width="14.5" style="25" customWidth="1"/>
    <col min="6876" max="6876" width="9.375" style="25" customWidth="1"/>
    <col min="6877" max="6877" width="14.5" style="25" customWidth="1"/>
    <col min="6878" max="6878" width="9.25" style="25" customWidth="1"/>
    <col min="6879" max="6879" width="14.5" style="25" customWidth="1"/>
    <col min="6880" max="6880" width="9.25" style="25" customWidth="1"/>
    <col min="6881" max="6881" width="14.5" style="25" customWidth="1"/>
    <col min="6882" max="6882" width="9.25" style="25" customWidth="1"/>
    <col min="6883" max="6883" width="11" style="25"/>
    <col min="6884" max="6884" width="15.5" style="25" customWidth="1"/>
    <col min="6885" max="7125" width="11" style="25"/>
    <col min="7126" max="7126" width="10.875" style="25" customWidth="1"/>
    <col min="7127" max="7127" width="49" style="25" customWidth="1"/>
    <col min="7128" max="7128" width="13.5" style="25" customWidth="1"/>
    <col min="7129" max="7129" width="14.5" style="25" customWidth="1"/>
    <col min="7130" max="7130" width="10.125" style="25" customWidth="1"/>
    <col min="7131" max="7131" width="14.5" style="25" customWidth="1"/>
    <col min="7132" max="7132" width="9.375" style="25" customWidth="1"/>
    <col min="7133" max="7133" width="14.5" style="25" customWidth="1"/>
    <col min="7134" max="7134" width="9.25" style="25" customWidth="1"/>
    <col min="7135" max="7135" width="14.5" style="25" customWidth="1"/>
    <col min="7136" max="7136" width="9.25" style="25" customWidth="1"/>
    <col min="7137" max="7137" width="14.5" style="25" customWidth="1"/>
    <col min="7138" max="7138" width="9.25" style="25" customWidth="1"/>
    <col min="7139" max="7139" width="11" style="25"/>
    <col min="7140" max="7140" width="15.5" style="25" customWidth="1"/>
    <col min="7141" max="7381" width="11" style="25"/>
    <col min="7382" max="7382" width="10.875" style="25" customWidth="1"/>
    <col min="7383" max="7383" width="49" style="25" customWidth="1"/>
    <col min="7384" max="7384" width="13.5" style="25" customWidth="1"/>
    <col min="7385" max="7385" width="14.5" style="25" customWidth="1"/>
    <col min="7386" max="7386" width="10.125" style="25" customWidth="1"/>
    <col min="7387" max="7387" width="14.5" style="25" customWidth="1"/>
    <col min="7388" max="7388" width="9.375" style="25" customWidth="1"/>
    <col min="7389" max="7389" width="14.5" style="25" customWidth="1"/>
    <col min="7390" max="7390" width="9.25" style="25" customWidth="1"/>
    <col min="7391" max="7391" width="14.5" style="25" customWidth="1"/>
    <col min="7392" max="7392" width="9.25" style="25" customWidth="1"/>
    <col min="7393" max="7393" width="14.5" style="25" customWidth="1"/>
    <col min="7394" max="7394" width="9.25" style="25" customWidth="1"/>
    <col min="7395" max="7395" width="11" style="25"/>
    <col min="7396" max="7396" width="15.5" style="25" customWidth="1"/>
    <col min="7397" max="7637" width="11" style="25"/>
    <col min="7638" max="7638" width="10.875" style="25" customWidth="1"/>
    <col min="7639" max="7639" width="49" style="25" customWidth="1"/>
    <col min="7640" max="7640" width="13.5" style="25" customWidth="1"/>
    <col min="7641" max="7641" width="14.5" style="25" customWidth="1"/>
    <col min="7642" max="7642" width="10.125" style="25" customWidth="1"/>
    <col min="7643" max="7643" width="14.5" style="25" customWidth="1"/>
    <col min="7644" max="7644" width="9.375" style="25" customWidth="1"/>
    <col min="7645" max="7645" width="14.5" style="25" customWidth="1"/>
    <col min="7646" max="7646" width="9.25" style="25" customWidth="1"/>
    <col min="7647" max="7647" width="14.5" style="25" customWidth="1"/>
    <col min="7648" max="7648" width="9.25" style="25" customWidth="1"/>
    <col min="7649" max="7649" width="14.5" style="25" customWidth="1"/>
    <col min="7650" max="7650" width="9.25" style="25" customWidth="1"/>
    <col min="7651" max="7651" width="11" style="25"/>
    <col min="7652" max="7652" width="15.5" style="25" customWidth="1"/>
    <col min="7653" max="7893" width="11" style="25"/>
    <col min="7894" max="7894" width="10.875" style="25" customWidth="1"/>
    <col min="7895" max="7895" width="49" style="25" customWidth="1"/>
    <col min="7896" max="7896" width="13.5" style="25" customWidth="1"/>
    <col min="7897" max="7897" width="14.5" style="25" customWidth="1"/>
    <col min="7898" max="7898" width="10.125" style="25" customWidth="1"/>
    <col min="7899" max="7899" width="14.5" style="25" customWidth="1"/>
    <col min="7900" max="7900" width="9.375" style="25" customWidth="1"/>
    <col min="7901" max="7901" width="14.5" style="25" customWidth="1"/>
    <col min="7902" max="7902" width="9.25" style="25" customWidth="1"/>
    <col min="7903" max="7903" width="14.5" style="25" customWidth="1"/>
    <col min="7904" max="7904" width="9.25" style="25" customWidth="1"/>
    <col min="7905" max="7905" width="14.5" style="25" customWidth="1"/>
    <col min="7906" max="7906" width="9.25" style="25" customWidth="1"/>
    <col min="7907" max="7907" width="11" style="25"/>
    <col min="7908" max="7908" width="15.5" style="25" customWidth="1"/>
    <col min="7909" max="8149" width="11" style="25"/>
    <col min="8150" max="8150" width="10.875" style="25" customWidth="1"/>
    <col min="8151" max="8151" width="49" style="25" customWidth="1"/>
    <col min="8152" max="8152" width="13.5" style="25" customWidth="1"/>
    <col min="8153" max="8153" width="14.5" style="25" customWidth="1"/>
    <col min="8154" max="8154" width="10.125" style="25" customWidth="1"/>
    <col min="8155" max="8155" width="14.5" style="25" customWidth="1"/>
    <col min="8156" max="8156" width="9.375" style="25" customWidth="1"/>
    <col min="8157" max="8157" width="14.5" style="25" customWidth="1"/>
    <col min="8158" max="8158" width="9.25" style="25" customWidth="1"/>
    <col min="8159" max="8159" width="14.5" style="25" customWidth="1"/>
    <col min="8160" max="8160" width="9.25" style="25" customWidth="1"/>
    <col min="8161" max="8161" width="14.5" style="25" customWidth="1"/>
    <col min="8162" max="8162" width="9.25" style="25" customWidth="1"/>
    <col min="8163" max="8163" width="11" style="25"/>
    <col min="8164" max="8164" width="15.5" style="25" customWidth="1"/>
    <col min="8165" max="8405" width="11" style="25"/>
    <col min="8406" max="8406" width="10.875" style="25" customWidth="1"/>
    <col min="8407" max="8407" width="49" style="25" customWidth="1"/>
    <col min="8408" max="8408" width="13.5" style="25" customWidth="1"/>
    <col min="8409" max="8409" width="14.5" style="25" customWidth="1"/>
    <col min="8410" max="8410" width="10.125" style="25" customWidth="1"/>
    <col min="8411" max="8411" width="14.5" style="25" customWidth="1"/>
    <col min="8412" max="8412" width="9.375" style="25" customWidth="1"/>
    <col min="8413" max="8413" width="14.5" style="25" customWidth="1"/>
    <col min="8414" max="8414" width="9.25" style="25" customWidth="1"/>
    <col min="8415" max="8415" width="14.5" style="25" customWidth="1"/>
    <col min="8416" max="8416" width="9.25" style="25" customWidth="1"/>
    <col min="8417" max="8417" width="14.5" style="25" customWidth="1"/>
    <col min="8418" max="8418" width="9.25" style="25" customWidth="1"/>
    <col min="8419" max="8419" width="11" style="25"/>
    <col min="8420" max="8420" width="15.5" style="25" customWidth="1"/>
    <col min="8421" max="8661" width="11" style="25"/>
    <col min="8662" max="8662" width="10.875" style="25" customWidth="1"/>
    <col min="8663" max="8663" width="49" style="25" customWidth="1"/>
    <col min="8664" max="8664" width="13.5" style="25" customWidth="1"/>
    <col min="8665" max="8665" width="14.5" style="25" customWidth="1"/>
    <col min="8666" max="8666" width="10.125" style="25" customWidth="1"/>
    <col min="8667" max="8667" width="14.5" style="25" customWidth="1"/>
    <col min="8668" max="8668" width="9.375" style="25" customWidth="1"/>
    <col min="8669" max="8669" width="14.5" style="25" customWidth="1"/>
    <col min="8670" max="8670" width="9.25" style="25" customWidth="1"/>
    <col min="8671" max="8671" width="14.5" style="25" customWidth="1"/>
    <col min="8672" max="8672" width="9.25" style="25" customWidth="1"/>
    <col min="8673" max="8673" width="14.5" style="25" customWidth="1"/>
    <col min="8674" max="8674" width="9.25" style="25" customWidth="1"/>
    <col min="8675" max="8675" width="11" style="25"/>
    <col min="8676" max="8676" width="15.5" style="25" customWidth="1"/>
    <col min="8677" max="8917" width="11" style="25"/>
    <col min="8918" max="8918" width="10.875" style="25" customWidth="1"/>
    <col min="8919" max="8919" width="49" style="25" customWidth="1"/>
    <col min="8920" max="8920" width="13.5" style="25" customWidth="1"/>
    <col min="8921" max="8921" width="14.5" style="25" customWidth="1"/>
    <col min="8922" max="8922" width="10.125" style="25" customWidth="1"/>
    <col min="8923" max="8923" width="14.5" style="25" customWidth="1"/>
    <col min="8924" max="8924" width="9.375" style="25" customWidth="1"/>
    <col min="8925" max="8925" width="14.5" style="25" customWidth="1"/>
    <col min="8926" max="8926" width="9.25" style="25" customWidth="1"/>
    <col min="8927" max="8927" width="14.5" style="25" customWidth="1"/>
    <col min="8928" max="8928" width="9.25" style="25" customWidth="1"/>
    <col min="8929" max="8929" width="14.5" style="25" customWidth="1"/>
    <col min="8930" max="8930" width="9.25" style="25" customWidth="1"/>
    <col min="8931" max="8931" width="11" style="25"/>
    <col min="8932" max="8932" width="15.5" style="25" customWidth="1"/>
    <col min="8933" max="9173" width="11" style="25"/>
    <col min="9174" max="9174" width="10.875" style="25" customWidth="1"/>
    <col min="9175" max="9175" width="49" style="25" customWidth="1"/>
    <col min="9176" max="9176" width="13.5" style="25" customWidth="1"/>
    <col min="9177" max="9177" width="14.5" style="25" customWidth="1"/>
    <col min="9178" max="9178" width="10.125" style="25" customWidth="1"/>
    <col min="9179" max="9179" width="14.5" style="25" customWidth="1"/>
    <col min="9180" max="9180" width="9.375" style="25" customWidth="1"/>
    <col min="9181" max="9181" width="14.5" style="25" customWidth="1"/>
    <col min="9182" max="9182" width="9.25" style="25" customWidth="1"/>
    <col min="9183" max="9183" width="14.5" style="25" customWidth="1"/>
    <col min="9184" max="9184" width="9.25" style="25" customWidth="1"/>
    <col min="9185" max="9185" width="14.5" style="25" customWidth="1"/>
    <col min="9186" max="9186" width="9.25" style="25" customWidth="1"/>
    <col min="9187" max="9187" width="11" style="25"/>
    <col min="9188" max="9188" width="15.5" style="25" customWidth="1"/>
    <col min="9189" max="9429" width="11" style="25"/>
    <col min="9430" max="9430" width="10.875" style="25" customWidth="1"/>
    <col min="9431" max="9431" width="49" style="25" customWidth="1"/>
    <col min="9432" max="9432" width="13.5" style="25" customWidth="1"/>
    <col min="9433" max="9433" width="14.5" style="25" customWidth="1"/>
    <col min="9434" max="9434" width="10.125" style="25" customWidth="1"/>
    <col min="9435" max="9435" width="14.5" style="25" customWidth="1"/>
    <col min="9436" max="9436" width="9.375" style="25" customWidth="1"/>
    <col min="9437" max="9437" width="14.5" style="25" customWidth="1"/>
    <col min="9438" max="9438" width="9.25" style="25" customWidth="1"/>
    <col min="9439" max="9439" width="14.5" style="25" customWidth="1"/>
    <col min="9440" max="9440" width="9.25" style="25" customWidth="1"/>
    <col min="9441" max="9441" width="14.5" style="25" customWidth="1"/>
    <col min="9442" max="9442" width="9.25" style="25" customWidth="1"/>
    <col min="9443" max="9443" width="11" style="25"/>
    <col min="9444" max="9444" width="15.5" style="25" customWidth="1"/>
    <col min="9445" max="9685" width="11" style="25"/>
    <col min="9686" max="9686" width="10.875" style="25" customWidth="1"/>
    <col min="9687" max="9687" width="49" style="25" customWidth="1"/>
    <col min="9688" max="9688" width="13.5" style="25" customWidth="1"/>
    <col min="9689" max="9689" width="14.5" style="25" customWidth="1"/>
    <col min="9690" max="9690" width="10.125" style="25" customWidth="1"/>
    <col min="9691" max="9691" width="14.5" style="25" customWidth="1"/>
    <col min="9692" max="9692" width="9.375" style="25" customWidth="1"/>
    <col min="9693" max="9693" width="14.5" style="25" customWidth="1"/>
    <col min="9694" max="9694" width="9.25" style="25" customWidth="1"/>
    <col min="9695" max="9695" width="14.5" style="25" customWidth="1"/>
    <col min="9696" max="9696" width="9.25" style="25" customWidth="1"/>
    <col min="9697" max="9697" width="14.5" style="25" customWidth="1"/>
    <col min="9698" max="9698" width="9.25" style="25" customWidth="1"/>
    <col min="9699" max="9699" width="11" style="25"/>
    <col min="9700" max="9700" width="15.5" style="25" customWidth="1"/>
    <col min="9701" max="9941" width="11" style="25"/>
    <col min="9942" max="9942" width="10.875" style="25" customWidth="1"/>
    <col min="9943" max="9943" width="49" style="25" customWidth="1"/>
    <col min="9944" max="9944" width="13.5" style="25" customWidth="1"/>
    <col min="9945" max="9945" width="14.5" style="25" customWidth="1"/>
    <col min="9946" max="9946" width="10.125" style="25" customWidth="1"/>
    <col min="9947" max="9947" width="14.5" style="25" customWidth="1"/>
    <col min="9948" max="9948" width="9.375" style="25" customWidth="1"/>
    <col min="9949" max="9949" width="14.5" style="25" customWidth="1"/>
    <col min="9950" max="9950" width="9.25" style="25" customWidth="1"/>
    <col min="9951" max="9951" width="14.5" style="25" customWidth="1"/>
    <col min="9952" max="9952" width="9.25" style="25" customWidth="1"/>
    <col min="9953" max="9953" width="14.5" style="25" customWidth="1"/>
    <col min="9954" max="9954" width="9.25" style="25" customWidth="1"/>
    <col min="9955" max="9955" width="11" style="25"/>
    <col min="9956" max="9956" width="15.5" style="25" customWidth="1"/>
    <col min="9957" max="10197" width="11" style="25"/>
    <col min="10198" max="10198" width="10.875" style="25" customWidth="1"/>
    <col min="10199" max="10199" width="49" style="25" customWidth="1"/>
    <col min="10200" max="10200" width="13.5" style="25" customWidth="1"/>
    <col min="10201" max="10201" width="14.5" style="25" customWidth="1"/>
    <col min="10202" max="10202" width="10.125" style="25" customWidth="1"/>
    <col min="10203" max="10203" width="14.5" style="25" customWidth="1"/>
    <col min="10204" max="10204" width="9.375" style="25" customWidth="1"/>
    <col min="10205" max="10205" width="14.5" style="25" customWidth="1"/>
    <col min="10206" max="10206" width="9.25" style="25" customWidth="1"/>
    <col min="10207" max="10207" width="14.5" style="25" customWidth="1"/>
    <col min="10208" max="10208" width="9.25" style="25" customWidth="1"/>
    <col min="10209" max="10209" width="14.5" style="25" customWidth="1"/>
    <col min="10210" max="10210" width="9.25" style="25" customWidth="1"/>
    <col min="10211" max="10211" width="11" style="25"/>
    <col min="10212" max="10212" width="15.5" style="25" customWidth="1"/>
    <col min="10213" max="10453" width="11" style="25"/>
    <col min="10454" max="10454" width="10.875" style="25" customWidth="1"/>
    <col min="10455" max="10455" width="49" style="25" customWidth="1"/>
    <col min="10456" max="10456" width="13.5" style="25" customWidth="1"/>
    <col min="10457" max="10457" width="14.5" style="25" customWidth="1"/>
    <col min="10458" max="10458" width="10.125" style="25" customWidth="1"/>
    <col min="10459" max="10459" width="14.5" style="25" customWidth="1"/>
    <col min="10460" max="10460" width="9.375" style="25" customWidth="1"/>
    <col min="10461" max="10461" width="14.5" style="25" customWidth="1"/>
    <col min="10462" max="10462" width="9.25" style="25" customWidth="1"/>
    <col min="10463" max="10463" width="14.5" style="25" customWidth="1"/>
    <col min="10464" max="10464" width="9.25" style="25" customWidth="1"/>
    <col min="10465" max="10465" width="14.5" style="25" customWidth="1"/>
    <col min="10466" max="10466" width="9.25" style="25" customWidth="1"/>
    <col min="10467" max="10467" width="11" style="25"/>
    <col min="10468" max="10468" width="15.5" style="25" customWidth="1"/>
    <col min="10469" max="10709" width="11" style="25"/>
    <col min="10710" max="10710" width="10.875" style="25" customWidth="1"/>
    <col min="10711" max="10711" width="49" style="25" customWidth="1"/>
    <col min="10712" max="10712" width="13.5" style="25" customWidth="1"/>
    <col min="10713" max="10713" width="14.5" style="25" customWidth="1"/>
    <col min="10714" max="10714" width="10.125" style="25" customWidth="1"/>
    <col min="10715" max="10715" width="14.5" style="25" customWidth="1"/>
    <col min="10716" max="10716" width="9.375" style="25" customWidth="1"/>
    <col min="10717" max="10717" width="14.5" style="25" customWidth="1"/>
    <col min="10718" max="10718" width="9.25" style="25" customWidth="1"/>
    <col min="10719" max="10719" width="14.5" style="25" customWidth="1"/>
    <col min="10720" max="10720" width="9.25" style="25" customWidth="1"/>
    <col min="10721" max="10721" width="14.5" style="25" customWidth="1"/>
    <col min="10722" max="10722" width="9.25" style="25" customWidth="1"/>
    <col min="10723" max="10723" width="11" style="25"/>
    <col min="10724" max="10724" width="15.5" style="25" customWidth="1"/>
    <col min="10725" max="10965" width="11" style="25"/>
    <col min="10966" max="10966" width="10.875" style="25" customWidth="1"/>
    <col min="10967" max="10967" width="49" style="25" customWidth="1"/>
    <col min="10968" max="10968" width="13.5" style="25" customWidth="1"/>
    <col min="10969" max="10969" width="14.5" style="25" customWidth="1"/>
    <col min="10970" max="10970" width="10.125" style="25" customWidth="1"/>
    <col min="10971" max="10971" width="14.5" style="25" customWidth="1"/>
    <col min="10972" max="10972" width="9.375" style="25" customWidth="1"/>
    <col min="10973" max="10973" width="14.5" style="25" customWidth="1"/>
    <col min="10974" max="10974" width="9.25" style="25" customWidth="1"/>
    <col min="10975" max="10975" width="14.5" style="25" customWidth="1"/>
    <col min="10976" max="10976" width="9.25" style="25" customWidth="1"/>
    <col min="10977" max="10977" width="14.5" style="25" customWidth="1"/>
    <col min="10978" max="10978" width="9.25" style="25" customWidth="1"/>
    <col min="10979" max="10979" width="11" style="25"/>
    <col min="10980" max="10980" width="15.5" style="25" customWidth="1"/>
    <col min="10981" max="11221" width="11" style="25"/>
    <col min="11222" max="11222" width="10.875" style="25" customWidth="1"/>
    <col min="11223" max="11223" width="49" style="25" customWidth="1"/>
    <col min="11224" max="11224" width="13.5" style="25" customWidth="1"/>
    <col min="11225" max="11225" width="14.5" style="25" customWidth="1"/>
    <col min="11226" max="11226" width="10.125" style="25" customWidth="1"/>
    <col min="11227" max="11227" width="14.5" style="25" customWidth="1"/>
    <col min="11228" max="11228" width="9.375" style="25" customWidth="1"/>
    <col min="11229" max="11229" width="14.5" style="25" customWidth="1"/>
    <col min="11230" max="11230" width="9.25" style="25" customWidth="1"/>
    <col min="11231" max="11231" width="14.5" style="25" customWidth="1"/>
    <col min="11232" max="11232" width="9.25" style="25" customWidth="1"/>
    <col min="11233" max="11233" width="14.5" style="25" customWidth="1"/>
    <col min="11234" max="11234" width="9.25" style="25" customWidth="1"/>
    <col min="11235" max="11235" width="11" style="25"/>
    <col min="11236" max="11236" width="15.5" style="25" customWidth="1"/>
    <col min="11237" max="11477" width="11" style="25"/>
    <col min="11478" max="11478" width="10.875" style="25" customWidth="1"/>
    <col min="11479" max="11479" width="49" style="25" customWidth="1"/>
    <col min="11480" max="11480" width="13.5" style="25" customWidth="1"/>
    <col min="11481" max="11481" width="14.5" style="25" customWidth="1"/>
    <col min="11482" max="11482" width="10.125" style="25" customWidth="1"/>
    <col min="11483" max="11483" width="14.5" style="25" customWidth="1"/>
    <col min="11484" max="11484" width="9.375" style="25" customWidth="1"/>
    <col min="11485" max="11485" width="14.5" style="25" customWidth="1"/>
    <col min="11486" max="11486" width="9.25" style="25" customWidth="1"/>
    <col min="11487" max="11487" width="14.5" style="25" customWidth="1"/>
    <col min="11488" max="11488" width="9.25" style="25" customWidth="1"/>
    <col min="11489" max="11489" width="14.5" style="25" customWidth="1"/>
    <col min="11490" max="11490" width="9.25" style="25" customWidth="1"/>
    <col min="11491" max="11491" width="11" style="25"/>
    <col min="11492" max="11492" width="15.5" style="25" customWidth="1"/>
    <col min="11493" max="11733" width="11" style="25"/>
    <col min="11734" max="11734" width="10.875" style="25" customWidth="1"/>
    <col min="11735" max="11735" width="49" style="25" customWidth="1"/>
    <col min="11736" max="11736" width="13.5" style="25" customWidth="1"/>
    <col min="11737" max="11737" width="14.5" style="25" customWidth="1"/>
    <col min="11738" max="11738" width="10.125" style="25" customWidth="1"/>
    <col min="11739" max="11739" width="14.5" style="25" customWidth="1"/>
    <col min="11740" max="11740" width="9.375" style="25" customWidth="1"/>
    <col min="11741" max="11741" width="14.5" style="25" customWidth="1"/>
    <col min="11742" max="11742" width="9.25" style="25" customWidth="1"/>
    <col min="11743" max="11743" width="14.5" style="25" customWidth="1"/>
    <col min="11744" max="11744" width="9.25" style="25" customWidth="1"/>
    <col min="11745" max="11745" width="14.5" style="25" customWidth="1"/>
    <col min="11746" max="11746" width="9.25" style="25" customWidth="1"/>
    <col min="11747" max="11747" width="11" style="25"/>
    <col min="11748" max="11748" width="15.5" style="25" customWidth="1"/>
    <col min="11749" max="11989" width="11" style="25"/>
    <col min="11990" max="11990" width="10.875" style="25" customWidth="1"/>
    <col min="11991" max="11991" width="49" style="25" customWidth="1"/>
    <col min="11992" max="11992" width="13.5" style="25" customWidth="1"/>
    <col min="11993" max="11993" width="14.5" style="25" customWidth="1"/>
    <col min="11994" max="11994" width="10.125" style="25" customWidth="1"/>
    <col min="11995" max="11995" width="14.5" style="25" customWidth="1"/>
    <col min="11996" max="11996" width="9.375" style="25" customWidth="1"/>
    <col min="11997" max="11997" width="14.5" style="25" customWidth="1"/>
    <col min="11998" max="11998" width="9.25" style="25" customWidth="1"/>
    <col min="11999" max="11999" width="14.5" style="25" customWidth="1"/>
    <col min="12000" max="12000" width="9.25" style="25" customWidth="1"/>
    <col min="12001" max="12001" width="14.5" style="25" customWidth="1"/>
    <col min="12002" max="12002" width="9.25" style="25" customWidth="1"/>
    <col min="12003" max="12003" width="11" style="25"/>
    <col min="12004" max="12004" width="15.5" style="25" customWidth="1"/>
    <col min="12005" max="12245" width="11" style="25"/>
    <col min="12246" max="12246" width="10.875" style="25" customWidth="1"/>
    <col min="12247" max="12247" width="49" style="25" customWidth="1"/>
    <col min="12248" max="12248" width="13.5" style="25" customWidth="1"/>
    <col min="12249" max="12249" width="14.5" style="25" customWidth="1"/>
    <col min="12250" max="12250" width="10.125" style="25" customWidth="1"/>
    <col min="12251" max="12251" width="14.5" style="25" customWidth="1"/>
    <col min="12252" max="12252" width="9.375" style="25" customWidth="1"/>
    <col min="12253" max="12253" width="14.5" style="25" customWidth="1"/>
    <col min="12254" max="12254" width="9.25" style="25" customWidth="1"/>
    <col min="12255" max="12255" width="14.5" style="25" customWidth="1"/>
    <col min="12256" max="12256" width="9.25" style="25" customWidth="1"/>
    <col min="12257" max="12257" width="14.5" style="25" customWidth="1"/>
    <col min="12258" max="12258" width="9.25" style="25" customWidth="1"/>
    <col min="12259" max="12259" width="11" style="25"/>
    <col min="12260" max="12260" width="15.5" style="25" customWidth="1"/>
    <col min="12261" max="12501" width="11" style="25"/>
    <col min="12502" max="12502" width="10.875" style="25" customWidth="1"/>
    <col min="12503" max="12503" width="49" style="25" customWidth="1"/>
    <col min="12504" max="12504" width="13.5" style="25" customWidth="1"/>
    <col min="12505" max="12505" width="14.5" style="25" customWidth="1"/>
    <col min="12506" max="12506" width="10.125" style="25" customWidth="1"/>
    <col min="12507" max="12507" width="14.5" style="25" customWidth="1"/>
    <col min="12508" max="12508" width="9.375" style="25" customWidth="1"/>
    <col min="12509" max="12509" width="14.5" style="25" customWidth="1"/>
    <col min="12510" max="12510" width="9.25" style="25" customWidth="1"/>
    <col min="12511" max="12511" width="14.5" style="25" customWidth="1"/>
    <col min="12512" max="12512" width="9.25" style="25" customWidth="1"/>
    <col min="12513" max="12513" width="14.5" style="25" customWidth="1"/>
    <col min="12514" max="12514" width="9.25" style="25" customWidth="1"/>
    <col min="12515" max="12515" width="11" style="25"/>
    <col min="12516" max="12516" width="15.5" style="25" customWidth="1"/>
    <col min="12517" max="12757" width="11" style="25"/>
    <col min="12758" max="12758" width="10.875" style="25" customWidth="1"/>
    <col min="12759" max="12759" width="49" style="25" customWidth="1"/>
    <col min="12760" max="12760" width="13.5" style="25" customWidth="1"/>
    <col min="12761" max="12761" width="14.5" style="25" customWidth="1"/>
    <col min="12762" max="12762" width="10.125" style="25" customWidth="1"/>
    <col min="12763" max="12763" width="14.5" style="25" customWidth="1"/>
    <col min="12764" max="12764" width="9.375" style="25" customWidth="1"/>
    <col min="12765" max="12765" width="14.5" style="25" customWidth="1"/>
    <col min="12766" max="12766" width="9.25" style="25" customWidth="1"/>
    <col min="12767" max="12767" width="14.5" style="25" customWidth="1"/>
    <col min="12768" max="12768" width="9.25" style="25" customWidth="1"/>
    <col min="12769" max="12769" width="14.5" style="25" customWidth="1"/>
    <col min="12770" max="12770" width="9.25" style="25" customWidth="1"/>
    <col min="12771" max="12771" width="11" style="25"/>
    <col min="12772" max="12772" width="15.5" style="25" customWidth="1"/>
    <col min="12773" max="13013" width="11" style="25"/>
    <col min="13014" max="13014" width="10.875" style="25" customWidth="1"/>
    <col min="13015" max="13015" width="49" style="25" customWidth="1"/>
    <col min="13016" max="13016" width="13.5" style="25" customWidth="1"/>
    <col min="13017" max="13017" width="14.5" style="25" customWidth="1"/>
    <col min="13018" max="13018" width="10.125" style="25" customWidth="1"/>
    <col min="13019" max="13019" width="14.5" style="25" customWidth="1"/>
    <col min="13020" max="13020" width="9.375" style="25" customWidth="1"/>
    <col min="13021" max="13021" width="14.5" style="25" customWidth="1"/>
    <col min="13022" max="13022" width="9.25" style="25" customWidth="1"/>
    <col min="13023" max="13023" width="14.5" style="25" customWidth="1"/>
    <col min="13024" max="13024" width="9.25" style="25" customWidth="1"/>
    <col min="13025" max="13025" width="14.5" style="25" customWidth="1"/>
    <col min="13026" max="13026" width="9.25" style="25" customWidth="1"/>
    <col min="13027" max="13027" width="11" style="25"/>
    <col min="13028" max="13028" width="15.5" style="25" customWidth="1"/>
    <col min="13029" max="13269" width="11" style="25"/>
    <col min="13270" max="13270" width="10.875" style="25" customWidth="1"/>
    <col min="13271" max="13271" width="49" style="25" customWidth="1"/>
    <col min="13272" max="13272" width="13.5" style="25" customWidth="1"/>
    <col min="13273" max="13273" width="14.5" style="25" customWidth="1"/>
    <col min="13274" max="13274" width="10.125" style="25" customWidth="1"/>
    <col min="13275" max="13275" width="14.5" style="25" customWidth="1"/>
    <col min="13276" max="13276" width="9.375" style="25" customWidth="1"/>
    <col min="13277" max="13277" width="14.5" style="25" customWidth="1"/>
    <col min="13278" max="13278" width="9.25" style="25" customWidth="1"/>
    <col min="13279" max="13279" width="14.5" style="25" customWidth="1"/>
    <col min="13280" max="13280" width="9.25" style="25" customWidth="1"/>
    <col min="13281" max="13281" width="14.5" style="25" customWidth="1"/>
    <col min="13282" max="13282" width="9.25" style="25" customWidth="1"/>
    <col min="13283" max="13283" width="11" style="25"/>
    <col min="13284" max="13284" width="15.5" style="25" customWidth="1"/>
    <col min="13285" max="13525" width="11" style="25"/>
    <col min="13526" max="13526" width="10.875" style="25" customWidth="1"/>
    <col min="13527" max="13527" width="49" style="25" customWidth="1"/>
    <col min="13528" max="13528" width="13.5" style="25" customWidth="1"/>
    <col min="13529" max="13529" width="14.5" style="25" customWidth="1"/>
    <col min="13530" max="13530" width="10.125" style="25" customWidth="1"/>
    <col min="13531" max="13531" width="14.5" style="25" customWidth="1"/>
    <col min="13532" max="13532" width="9.375" style="25" customWidth="1"/>
    <col min="13533" max="13533" width="14.5" style="25" customWidth="1"/>
    <col min="13534" max="13534" width="9.25" style="25" customWidth="1"/>
    <col min="13535" max="13535" width="14.5" style="25" customWidth="1"/>
    <col min="13536" max="13536" width="9.25" style="25" customWidth="1"/>
    <col min="13537" max="13537" width="14.5" style="25" customWidth="1"/>
    <col min="13538" max="13538" width="9.25" style="25" customWidth="1"/>
    <col min="13539" max="13539" width="11" style="25"/>
    <col min="13540" max="13540" width="15.5" style="25" customWidth="1"/>
    <col min="13541" max="13781" width="11" style="25"/>
    <col min="13782" max="13782" width="10.875" style="25" customWidth="1"/>
    <col min="13783" max="13783" width="49" style="25" customWidth="1"/>
    <col min="13784" max="13784" width="13.5" style="25" customWidth="1"/>
    <col min="13785" max="13785" width="14.5" style="25" customWidth="1"/>
    <col min="13786" max="13786" width="10.125" style="25" customWidth="1"/>
    <col min="13787" max="13787" width="14.5" style="25" customWidth="1"/>
    <col min="13788" max="13788" width="9.375" style="25" customWidth="1"/>
    <col min="13789" max="13789" width="14.5" style="25" customWidth="1"/>
    <col min="13790" max="13790" width="9.25" style="25" customWidth="1"/>
    <col min="13791" max="13791" width="14.5" style="25" customWidth="1"/>
    <col min="13792" max="13792" width="9.25" style="25" customWidth="1"/>
    <col min="13793" max="13793" width="14.5" style="25" customWidth="1"/>
    <col min="13794" max="13794" width="9.25" style="25" customWidth="1"/>
    <col min="13795" max="13795" width="11" style="25"/>
    <col min="13796" max="13796" width="15.5" style="25" customWidth="1"/>
    <col min="13797" max="14037" width="11" style="25"/>
    <col min="14038" max="14038" width="10.875" style="25" customWidth="1"/>
    <col min="14039" max="14039" width="49" style="25" customWidth="1"/>
    <col min="14040" max="14040" width="13.5" style="25" customWidth="1"/>
    <col min="14041" max="14041" width="14.5" style="25" customWidth="1"/>
    <col min="14042" max="14042" width="10.125" style="25" customWidth="1"/>
    <col min="14043" max="14043" width="14.5" style="25" customWidth="1"/>
    <col min="14044" max="14044" width="9.375" style="25" customWidth="1"/>
    <col min="14045" max="14045" width="14.5" style="25" customWidth="1"/>
    <col min="14046" max="14046" width="9.25" style="25" customWidth="1"/>
    <col min="14047" max="14047" width="14.5" style="25" customWidth="1"/>
    <col min="14048" max="14048" width="9.25" style="25" customWidth="1"/>
    <col min="14049" max="14049" width="14.5" style="25" customWidth="1"/>
    <col min="14050" max="14050" width="9.25" style="25" customWidth="1"/>
    <col min="14051" max="14051" width="11" style="25"/>
    <col min="14052" max="14052" width="15.5" style="25" customWidth="1"/>
    <col min="14053" max="14293" width="11" style="25"/>
    <col min="14294" max="14294" width="10.875" style="25" customWidth="1"/>
    <col min="14295" max="14295" width="49" style="25" customWidth="1"/>
    <col min="14296" max="14296" width="13.5" style="25" customWidth="1"/>
    <col min="14297" max="14297" width="14.5" style="25" customWidth="1"/>
    <col min="14298" max="14298" width="10.125" style="25" customWidth="1"/>
    <col min="14299" max="14299" width="14.5" style="25" customWidth="1"/>
    <col min="14300" max="14300" width="9.375" style="25" customWidth="1"/>
    <col min="14301" max="14301" width="14.5" style="25" customWidth="1"/>
    <col min="14302" max="14302" width="9.25" style="25" customWidth="1"/>
    <col min="14303" max="14303" width="14.5" style="25" customWidth="1"/>
    <col min="14304" max="14304" width="9.25" style="25" customWidth="1"/>
    <col min="14305" max="14305" width="14.5" style="25" customWidth="1"/>
    <col min="14306" max="14306" width="9.25" style="25" customWidth="1"/>
    <col min="14307" max="14307" width="11" style="25"/>
    <col min="14308" max="14308" width="15.5" style="25" customWidth="1"/>
    <col min="14309" max="14549" width="11" style="25"/>
    <col min="14550" max="14550" width="10.875" style="25" customWidth="1"/>
    <col min="14551" max="14551" width="49" style="25" customWidth="1"/>
    <col min="14552" max="14552" width="13.5" style="25" customWidth="1"/>
    <col min="14553" max="14553" width="14.5" style="25" customWidth="1"/>
    <col min="14554" max="14554" width="10.125" style="25" customWidth="1"/>
    <col min="14555" max="14555" width="14.5" style="25" customWidth="1"/>
    <col min="14556" max="14556" width="9.375" style="25" customWidth="1"/>
    <col min="14557" max="14557" width="14.5" style="25" customWidth="1"/>
    <col min="14558" max="14558" width="9.25" style="25" customWidth="1"/>
    <col min="14559" max="14559" width="14.5" style="25" customWidth="1"/>
    <col min="14560" max="14560" width="9.25" style="25" customWidth="1"/>
    <col min="14561" max="14561" width="14.5" style="25" customWidth="1"/>
    <col min="14562" max="14562" width="9.25" style="25" customWidth="1"/>
    <col min="14563" max="14563" width="11" style="25"/>
    <col min="14564" max="14564" width="15.5" style="25" customWidth="1"/>
    <col min="14565" max="14805" width="11" style="25"/>
    <col min="14806" max="14806" width="10.875" style="25" customWidth="1"/>
    <col min="14807" max="14807" width="49" style="25" customWidth="1"/>
    <col min="14808" max="14808" width="13.5" style="25" customWidth="1"/>
    <col min="14809" max="14809" width="14.5" style="25" customWidth="1"/>
    <col min="14810" max="14810" width="10.125" style="25" customWidth="1"/>
    <col min="14811" max="14811" width="14.5" style="25" customWidth="1"/>
    <col min="14812" max="14812" width="9.375" style="25" customWidth="1"/>
    <col min="14813" max="14813" width="14.5" style="25" customWidth="1"/>
    <col min="14814" max="14814" width="9.25" style="25" customWidth="1"/>
    <col min="14815" max="14815" width="14.5" style="25" customWidth="1"/>
    <col min="14816" max="14816" width="9.25" style="25" customWidth="1"/>
    <col min="14817" max="14817" width="14.5" style="25" customWidth="1"/>
    <col min="14818" max="14818" width="9.25" style="25" customWidth="1"/>
    <col min="14819" max="14819" width="11" style="25"/>
    <col min="14820" max="14820" width="15.5" style="25" customWidth="1"/>
    <col min="14821" max="15061" width="11" style="25"/>
    <col min="15062" max="15062" width="10.875" style="25" customWidth="1"/>
    <col min="15063" max="15063" width="49" style="25" customWidth="1"/>
    <col min="15064" max="15064" width="13.5" style="25" customWidth="1"/>
    <col min="15065" max="15065" width="14.5" style="25" customWidth="1"/>
    <col min="15066" max="15066" width="10.125" style="25" customWidth="1"/>
    <col min="15067" max="15067" width="14.5" style="25" customWidth="1"/>
    <col min="15068" max="15068" width="9.375" style="25" customWidth="1"/>
    <col min="15069" max="15069" width="14.5" style="25" customWidth="1"/>
    <col min="15070" max="15070" width="9.25" style="25" customWidth="1"/>
    <col min="15071" max="15071" width="14.5" style="25" customWidth="1"/>
    <col min="15072" max="15072" width="9.25" style="25" customWidth="1"/>
    <col min="15073" max="15073" width="14.5" style="25" customWidth="1"/>
    <col min="15074" max="15074" width="9.25" style="25" customWidth="1"/>
    <col min="15075" max="15075" width="11" style="25"/>
    <col min="15076" max="15076" width="15.5" style="25" customWidth="1"/>
    <col min="15077" max="15317" width="11" style="25"/>
    <col min="15318" max="15318" width="10.875" style="25" customWidth="1"/>
    <col min="15319" max="15319" width="49" style="25" customWidth="1"/>
    <col min="15320" max="15320" width="13.5" style="25" customWidth="1"/>
    <col min="15321" max="15321" width="14.5" style="25" customWidth="1"/>
    <col min="15322" max="15322" width="10.125" style="25" customWidth="1"/>
    <col min="15323" max="15323" width="14.5" style="25" customWidth="1"/>
    <col min="15324" max="15324" width="9.375" style="25" customWidth="1"/>
    <col min="15325" max="15325" width="14.5" style="25" customWidth="1"/>
    <col min="15326" max="15326" width="9.25" style="25" customWidth="1"/>
    <col min="15327" max="15327" width="14.5" style="25" customWidth="1"/>
    <col min="15328" max="15328" width="9.25" style="25" customWidth="1"/>
    <col min="15329" max="15329" width="14.5" style="25" customWidth="1"/>
    <col min="15330" max="15330" width="9.25" style="25" customWidth="1"/>
    <col min="15331" max="15331" width="11" style="25"/>
    <col min="15332" max="15332" width="15.5" style="25" customWidth="1"/>
    <col min="15333" max="15573" width="11" style="25"/>
    <col min="15574" max="15574" width="10.875" style="25" customWidth="1"/>
    <col min="15575" max="15575" width="49" style="25" customWidth="1"/>
    <col min="15576" max="15576" width="13.5" style="25" customWidth="1"/>
    <col min="15577" max="15577" width="14.5" style="25" customWidth="1"/>
    <col min="15578" max="15578" width="10.125" style="25" customWidth="1"/>
    <col min="15579" max="15579" width="14.5" style="25" customWidth="1"/>
    <col min="15580" max="15580" width="9.375" style="25" customWidth="1"/>
    <col min="15581" max="15581" width="14.5" style="25" customWidth="1"/>
    <col min="15582" max="15582" width="9.25" style="25" customWidth="1"/>
    <col min="15583" max="15583" width="14.5" style="25" customWidth="1"/>
    <col min="15584" max="15584" width="9.25" style="25" customWidth="1"/>
    <col min="15585" max="15585" width="14.5" style="25" customWidth="1"/>
    <col min="15586" max="15586" width="9.25" style="25" customWidth="1"/>
    <col min="15587" max="15587" width="11" style="25"/>
    <col min="15588" max="15588" width="15.5" style="25" customWidth="1"/>
    <col min="15589" max="15829" width="11" style="25"/>
    <col min="15830" max="15830" width="10.875" style="25" customWidth="1"/>
    <col min="15831" max="15831" width="49" style="25" customWidth="1"/>
    <col min="15832" max="15832" width="13.5" style="25" customWidth="1"/>
    <col min="15833" max="15833" width="14.5" style="25" customWidth="1"/>
    <col min="15834" max="15834" width="10.125" style="25" customWidth="1"/>
    <col min="15835" max="15835" width="14.5" style="25" customWidth="1"/>
    <col min="15836" max="15836" width="9.375" style="25" customWidth="1"/>
    <col min="15837" max="15837" width="14.5" style="25" customWidth="1"/>
    <col min="15838" max="15838" width="9.25" style="25" customWidth="1"/>
    <col min="15839" max="15839" width="14.5" style="25" customWidth="1"/>
    <col min="15840" max="15840" width="9.25" style="25" customWidth="1"/>
    <col min="15841" max="15841" width="14.5" style="25" customWidth="1"/>
    <col min="15842" max="15842" width="9.25" style="25" customWidth="1"/>
    <col min="15843" max="15843" width="11" style="25"/>
    <col min="15844" max="15844" width="15.5" style="25" customWidth="1"/>
    <col min="15845" max="16085" width="11" style="25"/>
    <col min="16086" max="16086" width="10.875" style="25" customWidth="1"/>
    <col min="16087" max="16087" width="49" style="25" customWidth="1"/>
    <col min="16088" max="16088" width="13.5" style="25" customWidth="1"/>
    <col min="16089" max="16089" width="14.5" style="25" customWidth="1"/>
    <col min="16090" max="16090" width="10.125" style="25" customWidth="1"/>
    <col min="16091" max="16091" width="14.5" style="25" customWidth="1"/>
    <col min="16092" max="16092" width="9.375" style="25" customWidth="1"/>
    <col min="16093" max="16093" width="14.5" style="25" customWidth="1"/>
    <col min="16094" max="16094" width="9.25" style="25" customWidth="1"/>
    <col min="16095" max="16095" width="14.5" style="25" customWidth="1"/>
    <col min="16096" max="16096" width="9.25" style="25" customWidth="1"/>
    <col min="16097" max="16097" width="14.5" style="25" customWidth="1"/>
    <col min="16098" max="16098" width="9.25" style="25" customWidth="1"/>
    <col min="16099" max="16099" width="11" style="25"/>
    <col min="16100" max="16100" width="15.5" style="25" customWidth="1"/>
    <col min="16101" max="16384" width="11" style="25"/>
  </cols>
  <sheetData>
    <row r="1" spans="1:28" s="2" customFormat="1" ht="30.75" thickBot="1" x14ac:dyDescent="0.25">
      <c r="A1" s="236" t="s">
        <v>165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</row>
    <row r="2" spans="1:28" s="7" customFormat="1" ht="27.75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201"/>
      <c r="N2" s="5"/>
      <c r="O2" s="6"/>
    </row>
    <row r="3" spans="1:28" s="10" customFormat="1" ht="15.75" x14ac:dyDescent="0.2">
      <c r="A3" s="8" t="str">
        <f>[1]Orçamento!A7</f>
        <v>MINISTÉRIO DA JUSTIÇA - DEPARTAMENTO DE POLÍCIA FEDERAL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202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8" s="10" customFormat="1" ht="15.75" customHeight="1" x14ac:dyDescent="0.2">
      <c r="A4" s="312" t="s">
        <v>1483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11"/>
      <c r="U4" s="11"/>
      <c r="V4" s="11"/>
      <c r="W4" s="11"/>
      <c r="X4" s="11"/>
      <c r="Y4" s="11"/>
      <c r="Z4" s="11"/>
    </row>
    <row r="5" spans="1:28" s="17" customFormat="1" ht="15.75" x14ac:dyDescent="0.2">
      <c r="A5" s="12" t="s">
        <v>166</v>
      </c>
      <c r="B5" s="193"/>
      <c r="C5" s="193"/>
      <c r="D5" s="13"/>
      <c r="E5" s="13"/>
      <c r="F5" s="13"/>
      <c r="G5" s="13"/>
      <c r="H5" s="13"/>
      <c r="I5" s="13"/>
      <c r="J5" s="13"/>
      <c r="K5" s="13"/>
      <c r="L5" s="13"/>
      <c r="M5" s="203"/>
      <c r="N5" s="15"/>
      <c r="O5" s="16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8" s="10" customFormat="1" ht="15.75" x14ac:dyDescent="0.2">
      <c r="A6" s="8"/>
      <c r="B6" s="9"/>
      <c r="C6" s="9"/>
      <c r="D6" s="18"/>
      <c r="E6" s="9"/>
      <c r="F6" s="9"/>
      <c r="G6" s="9"/>
      <c r="H6" s="9"/>
      <c r="I6" s="9"/>
      <c r="J6" s="9"/>
      <c r="K6" s="9"/>
      <c r="L6" s="9"/>
      <c r="M6" s="202"/>
      <c r="N6" s="1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8" x14ac:dyDescent="0.2">
      <c r="A7" s="20"/>
      <c r="B7" s="194"/>
      <c r="C7" s="194"/>
      <c r="D7" s="21"/>
      <c r="E7" s="21"/>
      <c r="F7" s="21"/>
      <c r="G7" s="21"/>
      <c r="H7" s="21"/>
      <c r="I7" s="21"/>
      <c r="J7" s="21"/>
      <c r="K7" s="21"/>
      <c r="L7" s="21"/>
      <c r="M7" s="204"/>
      <c r="N7" s="22"/>
      <c r="O7" s="23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8" s="24" customFormat="1" ht="13.5" thickBot="1" x14ac:dyDescent="0.25">
      <c r="A8" s="20"/>
      <c r="B8" s="194"/>
      <c r="C8" s="194"/>
      <c r="D8" s="26"/>
      <c r="E8" s="26"/>
      <c r="F8" s="26"/>
      <c r="G8" s="26"/>
      <c r="H8" s="26"/>
      <c r="I8" s="26"/>
      <c r="J8" s="26"/>
      <c r="K8" s="26"/>
      <c r="L8" s="26"/>
      <c r="M8" s="204"/>
      <c r="N8" s="22"/>
      <c r="O8" s="27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8" s="29" customFormat="1" ht="15" x14ac:dyDescent="0.2">
      <c r="A9" s="238" t="s">
        <v>167</v>
      </c>
      <c r="B9" s="195"/>
      <c r="C9" s="195"/>
      <c r="D9" s="240" t="s">
        <v>168</v>
      </c>
      <c r="E9" s="195"/>
      <c r="F9" s="195"/>
      <c r="G9" s="195"/>
      <c r="H9" s="195"/>
      <c r="I9" s="195"/>
      <c r="J9" s="195"/>
      <c r="K9" s="195"/>
      <c r="L9" s="195"/>
      <c r="M9" s="242" t="s">
        <v>169</v>
      </c>
      <c r="N9" s="244" t="s">
        <v>170</v>
      </c>
      <c r="O9" s="246" t="s">
        <v>175</v>
      </c>
      <c r="P9" s="247"/>
      <c r="Q9" s="246" t="s">
        <v>176</v>
      </c>
      <c r="R9" s="247"/>
      <c r="S9" s="246" t="s">
        <v>177</v>
      </c>
      <c r="T9" s="247"/>
      <c r="U9" s="246" t="s">
        <v>1102</v>
      </c>
      <c r="V9" s="247"/>
      <c r="W9" s="246" t="s">
        <v>1103</v>
      </c>
      <c r="X9" s="247"/>
      <c r="Y9" s="246" t="s">
        <v>1482</v>
      </c>
      <c r="Z9" s="247"/>
    </row>
    <row r="10" spans="1:28" s="34" customFormat="1" ht="15" x14ac:dyDescent="0.2">
      <c r="A10" s="239"/>
      <c r="B10" s="196"/>
      <c r="C10" s="196"/>
      <c r="D10" s="241"/>
      <c r="E10" s="196"/>
      <c r="F10" s="196"/>
      <c r="G10" s="196"/>
      <c r="H10" s="196"/>
      <c r="I10" s="196"/>
      <c r="J10" s="196"/>
      <c r="K10" s="196"/>
      <c r="L10" s="196"/>
      <c r="M10" s="243"/>
      <c r="N10" s="245"/>
      <c r="O10" s="30" t="s">
        <v>171</v>
      </c>
      <c r="P10" s="31" t="s">
        <v>170</v>
      </c>
      <c r="Q10" s="32" t="s">
        <v>171</v>
      </c>
      <c r="R10" s="33" t="s">
        <v>170</v>
      </c>
      <c r="S10" s="32" t="s">
        <v>171</v>
      </c>
      <c r="T10" s="33" t="s">
        <v>170</v>
      </c>
      <c r="U10" s="32" t="s">
        <v>171</v>
      </c>
      <c r="V10" s="33" t="s">
        <v>170</v>
      </c>
      <c r="W10" s="32" t="s">
        <v>171</v>
      </c>
      <c r="X10" s="33" t="s">
        <v>170</v>
      </c>
      <c r="Y10" s="32" t="s">
        <v>171</v>
      </c>
      <c r="Z10" s="33" t="s">
        <v>170</v>
      </c>
    </row>
    <row r="11" spans="1:28" s="36" customFormat="1" x14ac:dyDescent="0.2">
      <c r="A11" s="35"/>
      <c r="B11" s="197"/>
      <c r="C11" s="197"/>
      <c r="D11" s="67"/>
      <c r="E11" s="199"/>
      <c r="F11" s="199"/>
      <c r="G11" s="199"/>
      <c r="H11" s="199"/>
      <c r="I11" s="199"/>
      <c r="J11" s="199"/>
      <c r="K11" s="199"/>
      <c r="L11" s="199"/>
      <c r="M11" s="230"/>
      <c r="N11" s="231"/>
      <c r="O11" s="232"/>
      <c r="P11" s="233"/>
      <c r="Q11" s="232"/>
      <c r="R11" s="233"/>
      <c r="S11" s="232"/>
      <c r="T11" s="233"/>
      <c r="U11" s="232"/>
      <c r="V11" s="233"/>
      <c r="W11" s="232"/>
      <c r="X11" s="233"/>
      <c r="Y11" s="232"/>
      <c r="Z11" s="233"/>
    </row>
    <row r="12" spans="1:28" s="42" customFormat="1" ht="15" x14ac:dyDescent="0.2">
      <c r="A12" s="69" t="str">
        <f>'Orçamento Sintético'!A6</f>
        <v xml:space="preserve"> 1 </v>
      </c>
      <c r="B12" s="69">
        <f>'Orçamento Sintético'!B6</f>
        <v>0</v>
      </c>
      <c r="C12" s="69">
        <f>'Orçamento Sintético'!C6</f>
        <v>0</v>
      </c>
      <c r="D12" s="69" t="str">
        <f>'Orçamento Sintético'!D6</f>
        <v>SERVIÇOS PRELIMINARES E ADMINISTRAÇÃO</v>
      </c>
      <c r="E12" s="69">
        <f>'Orçamento Sintético'!E6</f>
        <v>0</v>
      </c>
      <c r="F12" s="69">
        <f>'Orçamento Sintético'!F6</f>
        <v>0</v>
      </c>
      <c r="G12" s="69">
        <f>'Orçamento Sintético'!G6</f>
        <v>0</v>
      </c>
      <c r="H12" s="69">
        <f>'Orçamento Sintético'!H6</f>
        <v>0</v>
      </c>
      <c r="I12" s="69">
        <f>'Orçamento Sintético'!I6</f>
        <v>0</v>
      </c>
      <c r="J12" s="69">
        <f>'Orçamento Sintético'!J6</f>
        <v>0</v>
      </c>
      <c r="K12" s="69">
        <f>'Orçamento Sintético'!K6</f>
        <v>0</v>
      </c>
      <c r="L12" s="69">
        <f>'Orçamento Sintético'!L6</f>
        <v>0</v>
      </c>
      <c r="M12" s="208">
        <f>'Orçamento Sintético'!M6</f>
        <v>34467.78</v>
      </c>
      <c r="N12" s="37">
        <f>M12/$M$45*100</f>
        <v>4.4177403372848607</v>
      </c>
      <c r="O12" s="38">
        <f>ROUND(P12*$M12,2)</f>
        <v>6893.56</v>
      </c>
      <c r="P12" s="39">
        <v>0.2</v>
      </c>
      <c r="Q12" s="38">
        <f>ROUND(R12*$M12,2)</f>
        <v>5514.84</v>
      </c>
      <c r="R12" s="39">
        <v>0.16</v>
      </c>
      <c r="S12" s="38">
        <f>ROUND(T12*$M12,2)</f>
        <v>5514.84</v>
      </c>
      <c r="T12" s="39">
        <v>0.16</v>
      </c>
      <c r="U12" s="38">
        <f>ROUND(V12*$M12,2)</f>
        <v>5514.84</v>
      </c>
      <c r="V12" s="39">
        <v>0.16</v>
      </c>
      <c r="W12" s="38">
        <f>ROUND(X12*$M12,2)</f>
        <v>5514.84</v>
      </c>
      <c r="X12" s="39">
        <v>0.16</v>
      </c>
      <c r="Y12" s="38">
        <f>ROUND(Z12*$M12,2)</f>
        <v>5514.84</v>
      </c>
      <c r="Z12" s="39">
        <v>0.16</v>
      </c>
      <c r="AA12" s="40">
        <f>Z12+R12+P12+T12+V12+X12</f>
        <v>1</v>
      </c>
      <c r="AB12" s="41">
        <f>Y12+Q12+O12+S12+U12+W12</f>
        <v>34467.760000000002</v>
      </c>
    </row>
    <row r="13" spans="1:28" s="46" customFormat="1" ht="15" x14ac:dyDescent="0.2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209"/>
      <c r="N13" s="43" t="s">
        <v>172</v>
      </c>
      <c r="O13" s="44"/>
      <c r="P13" s="45"/>
      <c r="Q13" s="73"/>
      <c r="R13" s="74"/>
      <c r="S13" s="73"/>
      <c r="T13" s="74"/>
      <c r="U13" s="73"/>
      <c r="V13" s="74"/>
      <c r="W13" s="73"/>
      <c r="X13" s="74"/>
      <c r="Y13" s="73"/>
      <c r="Z13" s="74"/>
      <c r="AA13" s="40">
        <f t="shared" ref="AA13:AA41" si="0">Z13+R13+P13+T13+V13+X13</f>
        <v>0</v>
      </c>
      <c r="AB13" s="41">
        <f t="shared" ref="AB13:AB41" si="1">Y13+Q13+O13+S13+U13+W13</f>
        <v>0</v>
      </c>
    </row>
    <row r="14" spans="1:28" s="46" customFormat="1" ht="15" x14ac:dyDescent="0.2">
      <c r="A14" s="69" t="str">
        <f>'Orçamento Sintético'!A10</f>
        <v xml:space="preserve"> 2.1 </v>
      </c>
      <c r="B14" s="69">
        <f>'Orçamento Sintético'!B10</f>
        <v>0</v>
      </c>
      <c r="C14" s="69">
        <f>'Orçamento Sintético'!C10</f>
        <v>0</v>
      </c>
      <c r="D14" s="69" t="str">
        <f>'Orçamento Sintético'!D10</f>
        <v>REMOÇÕES</v>
      </c>
      <c r="E14" s="69">
        <f>'Orçamento Sintético'!E10</f>
        <v>0</v>
      </c>
      <c r="F14" s="69">
        <f>'Orçamento Sintético'!F10</f>
        <v>0</v>
      </c>
      <c r="G14" s="69">
        <f>'Orçamento Sintético'!G10</f>
        <v>0</v>
      </c>
      <c r="H14" s="69">
        <f>'Orçamento Sintético'!H10</f>
        <v>0</v>
      </c>
      <c r="I14" s="69">
        <f>'Orçamento Sintético'!I10</f>
        <v>0</v>
      </c>
      <c r="J14" s="69">
        <f>'Orçamento Sintético'!J10</f>
        <v>0</v>
      </c>
      <c r="K14" s="69">
        <f>'Orçamento Sintético'!K10</f>
        <v>0</v>
      </c>
      <c r="L14" s="69">
        <f>'Orçamento Sintético'!L10</f>
        <v>0</v>
      </c>
      <c r="M14" s="208">
        <f>'Orçamento Sintético'!M10</f>
        <v>2865.4</v>
      </c>
      <c r="N14" s="37">
        <f>M14/$M$45*100</f>
        <v>0.36725873155903987</v>
      </c>
      <c r="O14" s="38">
        <f>ROUND(P14*$M14,2)</f>
        <v>2865.4</v>
      </c>
      <c r="P14" s="39">
        <v>1</v>
      </c>
      <c r="Q14" s="38">
        <f>ROUND(R14*$M14,2)</f>
        <v>0</v>
      </c>
      <c r="R14" s="39"/>
      <c r="S14" s="38">
        <f>ROUND(T14*$M14,2)</f>
        <v>0</v>
      </c>
      <c r="T14" s="39"/>
      <c r="U14" s="38">
        <f>ROUND(V14*$M14,2)</f>
        <v>0</v>
      </c>
      <c r="V14" s="39"/>
      <c r="W14" s="38">
        <f>ROUND(X14*$M14,2)</f>
        <v>0</v>
      </c>
      <c r="X14" s="39"/>
      <c r="Y14" s="38">
        <f>ROUND(Z14*$M14,2)</f>
        <v>0</v>
      </c>
      <c r="Z14" s="39"/>
      <c r="AA14" s="40">
        <f t="shared" si="0"/>
        <v>1</v>
      </c>
      <c r="AB14" s="41">
        <f t="shared" si="1"/>
        <v>2865.4</v>
      </c>
    </row>
    <row r="15" spans="1:28" s="46" customFormat="1" ht="15" x14ac:dyDescent="0.2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209"/>
      <c r="N15" s="43" t="s">
        <v>172</v>
      </c>
      <c r="O15" s="44"/>
      <c r="P15" s="45"/>
      <c r="Q15" s="73"/>
      <c r="R15" s="74"/>
      <c r="S15" s="73"/>
      <c r="T15" s="74"/>
      <c r="U15" s="73"/>
      <c r="V15" s="74"/>
      <c r="W15" s="73"/>
      <c r="X15" s="74"/>
      <c r="Y15" s="73"/>
      <c r="Z15" s="74"/>
      <c r="AA15" s="40">
        <f t="shared" si="0"/>
        <v>0</v>
      </c>
      <c r="AB15" s="41">
        <f t="shared" si="1"/>
        <v>0</v>
      </c>
    </row>
    <row r="16" spans="1:28" s="46" customFormat="1" ht="15" x14ac:dyDescent="0.2">
      <c r="A16" s="69" t="str">
        <f>'Orçamento Sintético'!A12</f>
        <v xml:space="preserve"> 2.2 </v>
      </c>
      <c r="B16" s="69">
        <f>'Orçamento Sintético'!B12</f>
        <v>0</v>
      </c>
      <c r="C16" s="69">
        <f>'Orçamento Sintético'!C12</f>
        <v>0</v>
      </c>
      <c r="D16" s="69" t="str">
        <f>'Orçamento Sintético'!D12</f>
        <v>CLIMATIZAÇÃO</v>
      </c>
      <c r="E16" s="69">
        <f>'Orçamento Sintético'!E12</f>
        <v>0</v>
      </c>
      <c r="F16" s="69">
        <f>'Orçamento Sintético'!F12</f>
        <v>0</v>
      </c>
      <c r="G16" s="69">
        <f>'Orçamento Sintético'!G12</f>
        <v>0</v>
      </c>
      <c r="H16" s="69">
        <f>'Orçamento Sintético'!H12</f>
        <v>0</v>
      </c>
      <c r="I16" s="69">
        <f>'Orçamento Sintético'!I12</f>
        <v>0</v>
      </c>
      <c r="J16" s="69">
        <f>'Orçamento Sintético'!J12</f>
        <v>0</v>
      </c>
      <c r="K16" s="69">
        <f>'Orçamento Sintético'!K12</f>
        <v>0</v>
      </c>
      <c r="L16" s="69">
        <f>'Orçamento Sintético'!L12</f>
        <v>0</v>
      </c>
      <c r="M16" s="208">
        <f>'Orçamento Sintético'!M12</f>
        <v>149075.51999999999</v>
      </c>
      <c r="N16" s="37">
        <f>M16/$M$45*100</f>
        <v>19.107030914254299</v>
      </c>
      <c r="O16" s="38">
        <f>ROUND(P16*$M16,2)</f>
        <v>29815.1</v>
      </c>
      <c r="P16" s="39">
        <v>0.2</v>
      </c>
      <c r="Q16" s="38">
        <f>ROUND(R16*$M16,2)</f>
        <v>29815.1</v>
      </c>
      <c r="R16" s="39">
        <v>0.2</v>
      </c>
      <c r="S16" s="38">
        <f>ROUND(T16*$M16,2)</f>
        <v>29815.1</v>
      </c>
      <c r="T16" s="39">
        <v>0.2</v>
      </c>
      <c r="U16" s="38">
        <f>ROUND(V16*$M16,2)</f>
        <v>29815.1</v>
      </c>
      <c r="V16" s="39">
        <v>0.2</v>
      </c>
      <c r="W16" s="38">
        <f>ROUND(X16*$M16,2)</f>
        <v>29815.1</v>
      </c>
      <c r="X16" s="39">
        <v>0.2</v>
      </c>
      <c r="Y16" s="38">
        <f>ROUND(Z16*$M16,2)</f>
        <v>0</v>
      </c>
      <c r="Z16" s="39"/>
      <c r="AA16" s="40">
        <f t="shared" si="0"/>
        <v>1</v>
      </c>
      <c r="AB16" s="41">
        <f t="shared" si="1"/>
        <v>149075.5</v>
      </c>
    </row>
    <row r="17" spans="1:28" s="46" customFormat="1" ht="15" x14ac:dyDescent="0.2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209"/>
      <c r="N17" s="43" t="s">
        <v>172</v>
      </c>
      <c r="O17" s="44"/>
      <c r="P17" s="45"/>
      <c r="Q17" s="73"/>
      <c r="R17" s="74"/>
      <c r="S17" s="73"/>
      <c r="T17" s="74"/>
      <c r="U17" s="73"/>
      <c r="V17" s="74"/>
      <c r="W17" s="73"/>
      <c r="X17" s="74"/>
      <c r="Y17" s="73"/>
      <c r="Z17" s="74"/>
      <c r="AA17" s="40">
        <f t="shared" si="0"/>
        <v>0</v>
      </c>
      <c r="AB17" s="41">
        <f t="shared" si="1"/>
        <v>0</v>
      </c>
    </row>
    <row r="18" spans="1:28" s="47" customFormat="1" ht="15" x14ac:dyDescent="0.2">
      <c r="A18" s="69" t="str">
        <f>'Orçamento Sintético'!A24</f>
        <v xml:space="preserve"> 2.3 </v>
      </c>
      <c r="B18" s="69">
        <f>'Orçamento Sintético'!B24</f>
        <v>0</v>
      </c>
      <c r="C18" s="69">
        <f>'Orçamento Sintético'!C24</f>
        <v>0</v>
      </c>
      <c r="D18" s="69" t="str">
        <f>'Orçamento Sintético'!D24</f>
        <v>INSTALAÇÕES ELÉTRICAS</v>
      </c>
      <c r="E18" s="69">
        <f>'Orçamento Sintético'!E24</f>
        <v>0</v>
      </c>
      <c r="F18" s="69">
        <f>'Orçamento Sintético'!F24</f>
        <v>0</v>
      </c>
      <c r="G18" s="69">
        <f>'Orçamento Sintético'!G24</f>
        <v>0</v>
      </c>
      <c r="H18" s="69">
        <f>'Orçamento Sintético'!H24</f>
        <v>0</v>
      </c>
      <c r="I18" s="69">
        <f>'Orçamento Sintético'!I24</f>
        <v>0</v>
      </c>
      <c r="J18" s="69">
        <f>'Orçamento Sintético'!J24</f>
        <v>0</v>
      </c>
      <c r="K18" s="69">
        <f>'Orçamento Sintético'!K24</f>
        <v>0</v>
      </c>
      <c r="L18" s="69">
        <f>'Orçamento Sintético'!L24</f>
        <v>0</v>
      </c>
      <c r="M18" s="208">
        <f>'Orçamento Sintético'!M24</f>
        <v>20895.810000000001</v>
      </c>
      <c r="N18" s="37">
        <f>M18/$M$45*100</f>
        <v>2.6782189835620507</v>
      </c>
      <c r="O18" s="38">
        <f>ROUND(P18*$M18,2)</f>
        <v>4179.16</v>
      </c>
      <c r="P18" s="39">
        <v>0.2</v>
      </c>
      <c r="Q18" s="38">
        <f>ROUND(R18*$M18,2)</f>
        <v>4179.16</v>
      </c>
      <c r="R18" s="39">
        <v>0.2</v>
      </c>
      <c r="S18" s="38">
        <f>ROUND(T18*$M18,2)</f>
        <v>4179.16</v>
      </c>
      <c r="T18" s="39">
        <v>0.2</v>
      </c>
      <c r="U18" s="38">
        <f>ROUND(V18*$M18,2)</f>
        <v>4179.16</v>
      </c>
      <c r="V18" s="39">
        <v>0.2</v>
      </c>
      <c r="W18" s="38">
        <f>ROUND(X18*$M18,2)</f>
        <v>4179.16</v>
      </c>
      <c r="X18" s="39">
        <v>0.2</v>
      </c>
      <c r="Y18" s="38">
        <f>ROUND(Z18*$M18,2)</f>
        <v>0</v>
      </c>
      <c r="Z18" s="39"/>
      <c r="AA18" s="40">
        <f t="shared" si="0"/>
        <v>1</v>
      </c>
      <c r="AB18" s="41">
        <f t="shared" si="1"/>
        <v>20895.8</v>
      </c>
    </row>
    <row r="19" spans="1:28" s="46" customFormat="1" ht="15" x14ac:dyDescent="0.2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209"/>
      <c r="N19" s="71"/>
      <c r="O19" s="44"/>
      <c r="P19" s="45"/>
      <c r="Q19" s="73"/>
      <c r="R19" s="74"/>
      <c r="S19" s="73"/>
      <c r="T19" s="74"/>
      <c r="U19" s="73"/>
      <c r="V19" s="74"/>
      <c r="W19" s="73"/>
      <c r="X19" s="74"/>
      <c r="Y19" s="73"/>
      <c r="Z19" s="74"/>
      <c r="AA19" s="40">
        <f t="shared" si="0"/>
        <v>0</v>
      </c>
      <c r="AB19" s="41">
        <f t="shared" si="1"/>
        <v>0</v>
      </c>
    </row>
    <row r="20" spans="1:28" s="46" customFormat="1" ht="15" x14ac:dyDescent="0.2">
      <c r="A20" s="69" t="str">
        <f>'Orçamento Sintético'!A38</f>
        <v xml:space="preserve"> 3.1 </v>
      </c>
      <c r="B20" s="69">
        <f>'Orçamento Sintético'!B38</f>
        <v>0</v>
      </c>
      <c r="C20" s="69">
        <f>'Orçamento Sintético'!C38</f>
        <v>0</v>
      </c>
      <c r="D20" s="69" t="str">
        <f>'Orçamento Sintético'!D38</f>
        <v>SERVIÇOS PRELIMINARES</v>
      </c>
      <c r="E20" s="69">
        <f>'Orçamento Sintético'!E38</f>
        <v>0</v>
      </c>
      <c r="F20" s="69">
        <f>'Orçamento Sintético'!F38</f>
        <v>0</v>
      </c>
      <c r="G20" s="69">
        <f>'Orçamento Sintético'!G38</f>
        <v>0</v>
      </c>
      <c r="H20" s="69">
        <f>'Orçamento Sintético'!H38</f>
        <v>0</v>
      </c>
      <c r="I20" s="69">
        <f>'Orçamento Sintético'!I38</f>
        <v>0</v>
      </c>
      <c r="J20" s="69">
        <f>'Orçamento Sintético'!J38</f>
        <v>0</v>
      </c>
      <c r="K20" s="69">
        <f>'Orçamento Sintético'!K38</f>
        <v>0</v>
      </c>
      <c r="L20" s="69">
        <f>'Orçamento Sintético'!L38</f>
        <v>0</v>
      </c>
      <c r="M20" s="208">
        <f>'Orçamento Sintético'!M38</f>
        <v>19659.61</v>
      </c>
      <c r="N20" s="37">
        <f>M20/$M$45*100</f>
        <v>2.5197750511430921</v>
      </c>
      <c r="O20" s="38">
        <f>ROUND(P20*$M20,2)</f>
        <v>9829.81</v>
      </c>
      <c r="P20" s="39">
        <v>0.5</v>
      </c>
      <c r="Q20" s="38">
        <f>ROUND(R20*$M20,2)</f>
        <v>9829.81</v>
      </c>
      <c r="R20" s="39">
        <v>0.5</v>
      </c>
      <c r="S20" s="38">
        <f>ROUND(T20*$M20,2)</f>
        <v>0</v>
      </c>
      <c r="T20" s="39"/>
      <c r="U20" s="38">
        <f>ROUND(V20*$M20,2)</f>
        <v>0</v>
      </c>
      <c r="V20" s="39"/>
      <c r="W20" s="38">
        <f>ROUND(X20*$M20,2)</f>
        <v>0</v>
      </c>
      <c r="X20" s="39"/>
      <c r="Y20" s="38">
        <f>ROUND(Z20*$M20,2)</f>
        <v>0</v>
      </c>
      <c r="Z20" s="39"/>
      <c r="AA20" s="40">
        <f t="shared" si="0"/>
        <v>1</v>
      </c>
      <c r="AB20" s="41">
        <f t="shared" si="1"/>
        <v>19659.62</v>
      </c>
    </row>
    <row r="21" spans="1:28" s="46" customFormat="1" ht="15" x14ac:dyDescent="0.2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209"/>
      <c r="N21" s="71"/>
      <c r="O21" s="44"/>
      <c r="P21" s="45"/>
      <c r="Q21" s="73"/>
      <c r="R21" s="74"/>
      <c r="S21" s="73"/>
      <c r="T21" s="74"/>
      <c r="U21" s="73"/>
      <c r="V21" s="74"/>
      <c r="W21" s="73"/>
      <c r="X21" s="74"/>
      <c r="Y21" s="73"/>
      <c r="Z21" s="74"/>
      <c r="AA21" s="40">
        <f t="shared" si="0"/>
        <v>0</v>
      </c>
      <c r="AB21" s="41">
        <f t="shared" si="1"/>
        <v>0</v>
      </c>
    </row>
    <row r="22" spans="1:28" s="46" customFormat="1" ht="15" x14ac:dyDescent="0.2">
      <c r="A22" s="69" t="str">
        <f>'Orçamento Sintético'!A54</f>
        <v xml:space="preserve"> 3.2.1 </v>
      </c>
      <c r="B22" s="69">
        <f>'Orçamento Sintético'!B54</f>
        <v>0</v>
      </c>
      <c r="C22" s="69">
        <f>'Orçamento Sintético'!C54</f>
        <v>0</v>
      </c>
      <c r="D22" s="69" t="str">
        <f>'Orçamento Sintético'!D54</f>
        <v>REVESTIMENTO DE PISO</v>
      </c>
      <c r="E22" s="69">
        <f>'Orçamento Sintético'!E54</f>
        <v>0</v>
      </c>
      <c r="F22" s="69">
        <f>'Orçamento Sintético'!F54</f>
        <v>0</v>
      </c>
      <c r="G22" s="69">
        <f>'Orçamento Sintético'!G54</f>
        <v>0</v>
      </c>
      <c r="H22" s="69">
        <f>'Orçamento Sintético'!H54</f>
        <v>0</v>
      </c>
      <c r="I22" s="69">
        <f>'Orçamento Sintético'!I54</f>
        <v>0</v>
      </c>
      <c r="J22" s="69">
        <f>'Orçamento Sintético'!J54</f>
        <v>0</v>
      </c>
      <c r="K22" s="69">
        <f>'Orçamento Sintético'!K54</f>
        <v>0</v>
      </c>
      <c r="L22" s="69">
        <f>'Orçamento Sintético'!L54</f>
        <v>0</v>
      </c>
      <c r="M22" s="208">
        <f>'Orçamento Sintético'!M54</f>
        <v>130645.75</v>
      </c>
      <c r="N22" s="37">
        <f>M22/$M$45*100</f>
        <v>16.744884633412237</v>
      </c>
      <c r="O22" s="38">
        <f>ROUND(P22*$M22,2)</f>
        <v>0</v>
      </c>
      <c r="P22" s="39"/>
      <c r="Q22" s="38">
        <f>ROUND(R22*$M22,2)</f>
        <v>26129.15</v>
      </c>
      <c r="R22" s="39">
        <v>0.2</v>
      </c>
      <c r="S22" s="38">
        <f>ROUND(T22*$M22,2)</f>
        <v>39193.730000000003</v>
      </c>
      <c r="T22" s="39">
        <v>0.3</v>
      </c>
      <c r="U22" s="38">
        <f>ROUND(V22*$M22,2)</f>
        <v>39193.730000000003</v>
      </c>
      <c r="V22" s="39">
        <v>0.3</v>
      </c>
      <c r="W22" s="38">
        <f>ROUND(X22*$M22,2)</f>
        <v>26129.15</v>
      </c>
      <c r="X22" s="39">
        <v>0.2</v>
      </c>
      <c r="Y22" s="38">
        <f>ROUND(Z22*$M22,2)</f>
        <v>0</v>
      </c>
      <c r="Z22" s="39"/>
      <c r="AA22" s="40">
        <f t="shared" si="0"/>
        <v>1</v>
      </c>
      <c r="AB22" s="41">
        <f t="shared" si="1"/>
        <v>130645.76000000001</v>
      </c>
    </row>
    <row r="23" spans="1:28" s="46" customFormat="1" ht="15" x14ac:dyDescent="0.2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209"/>
      <c r="N23" s="71"/>
      <c r="O23" s="44"/>
      <c r="P23" s="45"/>
      <c r="Q23" s="73"/>
      <c r="R23" s="74"/>
      <c r="S23" s="73"/>
      <c r="T23" s="74"/>
      <c r="U23" s="73"/>
      <c r="V23" s="74"/>
      <c r="W23" s="73"/>
      <c r="X23" s="74"/>
      <c r="Y23" s="73"/>
      <c r="Z23" s="74"/>
      <c r="AA23" s="40">
        <f t="shared" si="0"/>
        <v>0</v>
      </c>
      <c r="AB23" s="41">
        <f t="shared" si="1"/>
        <v>0</v>
      </c>
    </row>
    <row r="24" spans="1:28" s="46" customFormat="1" ht="15" x14ac:dyDescent="0.2">
      <c r="A24" s="69" t="str">
        <f>'Orçamento Sintético'!A61</f>
        <v xml:space="preserve"> 3.2.2 </v>
      </c>
      <c r="B24" s="69">
        <f>'Orçamento Sintético'!B61</f>
        <v>0</v>
      </c>
      <c r="C24" s="69">
        <f>'Orçamento Sintético'!C61</f>
        <v>0</v>
      </c>
      <c r="D24" s="69" t="str">
        <f>'Orçamento Sintético'!D61</f>
        <v>REVESTIMENTO DE PAREDE</v>
      </c>
      <c r="E24" s="69">
        <f>'Orçamento Sintético'!E61</f>
        <v>0</v>
      </c>
      <c r="F24" s="69">
        <f>'Orçamento Sintético'!F61</f>
        <v>0</v>
      </c>
      <c r="G24" s="69">
        <f>'Orçamento Sintético'!G61</f>
        <v>0</v>
      </c>
      <c r="H24" s="69">
        <f>'Orçamento Sintético'!H61</f>
        <v>0</v>
      </c>
      <c r="I24" s="69">
        <f>'Orçamento Sintético'!I61</f>
        <v>0</v>
      </c>
      <c r="J24" s="69">
        <f>'Orçamento Sintético'!J61</f>
        <v>0</v>
      </c>
      <c r="K24" s="69">
        <f>'Orçamento Sintético'!K61</f>
        <v>0</v>
      </c>
      <c r="L24" s="69">
        <f>'Orçamento Sintético'!L61</f>
        <v>0</v>
      </c>
      <c r="M24" s="208">
        <f>'Orçamento Sintético'!M61</f>
        <v>6138.28</v>
      </c>
      <c r="N24" s="37">
        <f>M24/$M$45*100</f>
        <v>0.78674423352907907</v>
      </c>
      <c r="O24" s="38">
        <f>ROUND(P24*$M24,2)</f>
        <v>0</v>
      </c>
      <c r="P24" s="39"/>
      <c r="Q24" s="38">
        <f>ROUND(R24*$M24,2)</f>
        <v>0</v>
      </c>
      <c r="R24" s="39"/>
      <c r="S24" s="38">
        <f>ROUND(T24*$M24,2)</f>
        <v>1227.6600000000001</v>
      </c>
      <c r="T24" s="39">
        <v>0.2</v>
      </c>
      <c r="U24" s="38">
        <f>ROUND(V24*$M24,2)</f>
        <v>1841.48</v>
      </c>
      <c r="V24" s="39">
        <v>0.3</v>
      </c>
      <c r="W24" s="38">
        <f>ROUND(X24*$M24,2)</f>
        <v>1841.48</v>
      </c>
      <c r="X24" s="39">
        <v>0.3</v>
      </c>
      <c r="Y24" s="38">
        <f>ROUND(Z24*$M24,2)</f>
        <v>1227.6600000000001</v>
      </c>
      <c r="Z24" s="39">
        <v>0.2</v>
      </c>
      <c r="AA24" s="40">
        <f t="shared" si="0"/>
        <v>1</v>
      </c>
      <c r="AB24" s="41">
        <f t="shared" si="1"/>
        <v>6138.2800000000007</v>
      </c>
    </row>
    <row r="25" spans="1:28" s="46" customFormat="1" ht="15" x14ac:dyDescent="0.2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209"/>
      <c r="N25" s="71"/>
      <c r="O25" s="44"/>
      <c r="P25" s="45"/>
      <c r="Q25" s="73"/>
      <c r="R25" s="74"/>
      <c r="S25" s="73"/>
      <c r="T25" s="74"/>
      <c r="U25" s="73"/>
      <c r="V25" s="74"/>
      <c r="W25" s="73"/>
      <c r="X25" s="74"/>
      <c r="Y25" s="73"/>
      <c r="Z25" s="74"/>
      <c r="AA25" s="40">
        <f t="shared" si="0"/>
        <v>0</v>
      </c>
      <c r="AB25" s="41">
        <f t="shared" si="1"/>
        <v>0</v>
      </c>
    </row>
    <row r="26" spans="1:28" s="46" customFormat="1" ht="15" x14ac:dyDescent="0.2">
      <c r="A26" s="69" t="str">
        <f>'Orçamento Sintético'!A65</f>
        <v xml:space="preserve"> 3.2.3 </v>
      </c>
      <c r="B26" s="69">
        <f>'Orçamento Sintético'!B65</f>
        <v>0</v>
      </c>
      <c r="C26" s="69">
        <f>'Orçamento Sintético'!C65</f>
        <v>0</v>
      </c>
      <c r="D26" s="69" t="str">
        <f>'Orçamento Sintético'!D65</f>
        <v>REVESTIMENTO DE TETO</v>
      </c>
      <c r="E26" s="69">
        <f>'Orçamento Sintético'!E65</f>
        <v>0</v>
      </c>
      <c r="F26" s="69">
        <f>'Orçamento Sintético'!F65</f>
        <v>0</v>
      </c>
      <c r="G26" s="69">
        <f>'Orçamento Sintético'!G65</f>
        <v>0</v>
      </c>
      <c r="H26" s="69">
        <f>'Orçamento Sintético'!H65</f>
        <v>0</v>
      </c>
      <c r="I26" s="69">
        <f>'Orçamento Sintético'!I65</f>
        <v>0</v>
      </c>
      <c r="J26" s="69">
        <f>'Orçamento Sintético'!J65</f>
        <v>0</v>
      </c>
      <c r="K26" s="69">
        <f>'Orçamento Sintético'!K65</f>
        <v>0</v>
      </c>
      <c r="L26" s="69">
        <f>'Orçamento Sintético'!L65</f>
        <v>0</v>
      </c>
      <c r="M26" s="208">
        <f>'Orçamento Sintético'!M65</f>
        <v>13565</v>
      </c>
      <c r="N26" s="37">
        <f>M26/$M$45*100</f>
        <v>1.7386280078168406</v>
      </c>
      <c r="O26" s="38">
        <f>ROUND(P26*$M26,2)</f>
        <v>0</v>
      </c>
      <c r="P26" s="39"/>
      <c r="Q26" s="38">
        <f>ROUND(R26*$M26,2)</f>
        <v>0</v>
      </c>
      <c r="R26" s="39"/>
      <c r="S26" s="38">
        <f>ROUND(T26*$M26,2)</f>
        <v>0</v>
      </c>
      <c r="T26" s="39"/>
      <c r="U26" s="38">
        <f>ROUND(V26*$M26,2)</f>
        <v>6782.5</v>
      </c>
      <c r="V26" s="39">
        <v>0.5</v>
      </c>
      <c r="W26" s="38">
        <f>ROUND(X26*$M26,2)</f>
        <v>6782.5</v>
      </c>
      <c r="X26" s="39">
        <v>0.5</v>
      </c>
      <c r="Y26" s="38">
        <f>ROUND(Z26*$M26,2)</f>
        <v>0</v>
      </c>
      <c r="Z26" s="39"/>
      <c r="AA26" s="40">
        <f t="shared" si="0"/>
        <v>1</v>
      </c>
      <c r="AB26" s="41">
        <f t="shared" si="1"/>
        <v>13565</v>
      </c>
    </row>
    <row r="27" spans="1:28" s="46" customFormat="1" ht="15" x14ac:dyDescent="0.2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209"/>
      <c r="N27" s="71"/>
      <c r="O27" s="44"/>
      <c r="P27" s="45"/>
      <c r="Q27" s="73"/>
      <c r="R27" s="74"/>
      <c r="S27" s="73"/>
      <c r="T27" s="74"/>
      <c r="U27" s="73"/>
      <c r="V27" s="74"/>
      <c r="W27" s="73"/>
      <c r="X27" s="74"/>
      <c r="Y27" s="73"/>
      <c r="Z27" s="74"/>
      <c r="AA27" s="40">
        <f t="shared" si="0"/>
        <v>0</v>
      </c>
      <c r="AB27" s="41">
        <f t="shared" si="1"/>
        <v>0</v>
      </c>
    </row>
    <row r="28" spans="1:28" s="46" customFormat="1" ht="15" x14ac:dyDescent="0.2">
      <c r="A28" s="69" t="str">
        <f>'Orçamento Sintético'!A67</f>
        <v xml:space="preserve"> 3.3 </v>
      </c>
      <c r="B28" s="69">
        <f>'Orçamento Sintético'!B67</f>
        <v>0</v>
      </c>
      <c r="C28" s="69">
        <f>'Orçamento Sintético'!C67</f>
        <v>0</v>
      </c>
      <c r="D28" s="69" t="str">
        <f>'Orçamento Sintético'!D67</f>
        <v>PAREDES E VEDAÇÕES</v>
      </c>
      <c r="E28" s="69">
        <f>'Orçamento Sintético'!E67</f>
        <v>0</v>
      </c>
      <c r="F28" s="69">
        <f>'Orçamento Sintético'!F67</f>
        <v>0</v>
      </c>
      <c r="G28" s="69">
        <f>'Orçamento Sintético'!G67</f>
        <v>0</v>
      </c>
      <c r="H28" s="69">
        <f>'Orçamento Sintético'!H67</f>
        <v>0</v>
      </c>
      <c r="I28" s="69">
        <f>'Orçamento Sintético'!I67</f>
        <v>0</v>
      </c>
      <c r="J28" s="69">
        <f>'Orçamento Sintético'!J67</f>
        <v>0</v>
      </c>
      <c r="K28" s="69">
        <f>'Orçamento Sintético'!K67</f>
        <v>0</v>
      </c>
      <c r="L28" s="69">
        <f>'Orçamento Sintético'!L67</f>
        <v>0</v>
      </c>
      <c r="M28" s="208">
        <f>'Orçamento Sintético'!M67</f>
        <v>5676.64</v>
      </c>
      <c r="N28" s="37">
        <f>M28/$M$45*100</f>
        <v>0.72757576810124525</v>
      </c>
      <c r="O28" s="38">
        <f>ROUND(P28*$M28,2)</f>
        <v>0</v>
      </c>
      <c r="P28" s="39"/>
      <c r="Q28" s="38">
        <f>ROUND(R28*$M28,2)</f>
        <v>0</v>
      </c>
      <c r="R28" s="39"/>
      <c r="S28" s="38">
        <f>ROUND(T28*$M28,2)</f>
        <v>1702.99</v>
      </c>
      <c r="T28" s="39">
        <v>0.3</v>
      </c>
      <c r="U28" s="38">
        <f>ROUND(V28*$M28,2)</f>
        <v>2270.66</v>
      </c>
      <c r="V28" s="39">
        <v>0.4</v>
      </c>
      <c r="W28" s="38">
        <f>ROUND(X28*$M28,2)</f>
        <v>1702.99</v>
      </c>
      <c r="X28" s="39">
        <v>0.3</v>
      </c>
      <c r="Y28" s="38">
        <f>ROUND(Z28*$M28,2)</f>
        <v>0</v>
      </c>
      <c r="Z28" s="39"/>
      <c r="AA28" s="40">
        <f t="shared" si="0"/>
        <v>1</v>
      </c>
      <c r="AB28" s="41">
        <f t="shared" si="1"/>
        <v>5676.6399999999994</v>
      </c>
    </row>
    <row r="29" spans="1:28" s="46" customFormat="1" ht="15" x14ac:dyDescent="0.2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209"/>
      <c r="N29" s="71"/>
      <c r="O29" s="44"/>
      <c r="P29" s="45"/>
      <c r="Q29" s="73"/>
      <c r="R29" s="74"/>
      <c r="S29" s="73"/>
      <c r="T29" s="74"/>
      <c r="U29" s="73"/>
      <c r="V29" s="74"/>
      <c r="W29" s="73"/>
      <c r="X29" s="74"/>
      <c r="Y29" s="73"/>
      <c r="Z29" s="74"/>
      <c r="AA29" s="40">
        <f t="shared" si="0"/>
        <v>0</v>
      </c>
      <c r="AB29" s="41">
        <f t="shared" si="1"/>
        <v>0</v>
      </c>
    </row>
    <row r="30" spans="1:28" s="46" customFormat="1" ht="15" x14ac:dyDescent="0.2">
      <c r="A30" s="69" t="str">
        <f>'Orçamento Sintético'!A71</f>
        <v xml:space="preserve"> 3.4 </v>
      </c>
      <c r="B30" s="69">
        <f>'Orçamento Sintético'!B71</f>
        <v>0</v>
      </c>
      <c r="C30" s="69">
        <f>'Orçamento Sintético'!C71</f>
        <v>0</v>
      </c>
      <c r="D30" s="69" t="str">
        <f>'Orçamento Sintético'!D71</f>
        <v>ESQUADRIAS</v>
      </c>
      <c r="E30" s="69">
        <f>'Orçamento Sintético'!E71</f>
        <v>0</v>
      </c>
      <c r="F30" s="69">
        <f>'Orçamento Sintético'!F71</f>
        <v>0</v>
      </c>
      <c r="G30" s="69">
        <f>'Orçamento Sintético'!G71</f>
        <v>0</v>
      </c>
      <c r="H30" s="69">
        <f>'Orçamento Sintético'!H71</f>
        <v>0</v>
      </c>
      <c r="I30" s="69">
        <f>'Orçamento Sintético'!I71</f>
        <v>0</v>
      </c>
      <c r="J30" s="69">
        <f>'Orçamento Sintético'!J71</f>
        <v>0</v>
      </c>
      <c r="K30" s="69">
        <f>'Orçamento Sintético'!K71</f>
        <v>0</v>
      </c>
      <c r="L30" s="69">
        <f>'Orçamento Sintético'!L71</f>
        <v>0</v>
      </c>
      <c r="M30" s="208">
        <f>'Orçamento Sintético'!M71</f>
        <v>58791.44</v>
      </c>
      <c r="N30" s="37">
        <f>M30/$M$45*100</f>
        <v>7.5353073500835475</v>
      </c>
      <c r="O30" s="38">
        <f>ROUND(P30*$M30,2)</f>
        <v>0</v>
      </c>
      <c r="P30" s="39"/>
      <c r="Q30" s="38">
        <f>ROUND(R30*$M30,2)</f>
        <v>11758.29</v>
      </c>
      <c r="R30" s="39">
        <v>0.2</v>
      </c>
      <c r="S30" s="38">
        <f>ROUND(T30*$M30,2)</f>
        <v>11758.29</v>
      </c>
      <c r="T30" s="39">
        <v>0.2</v>
      </c>
      <c r="U30" s="38">
        <f>ROUND(V30*$M30,2)</f>
        <v>17637.43</v>
      </c>
      <c r="V30" s="39">
        <v>0.3</v>
      </c>
      <c r="W30" s="38">
        <f>ROUND(X30*$M30,2)</f>
        <v>17637.43</v>
      </c>
      <c r="X30" s="39">
        <v>0.3</v>
      </c>
      <c r="Y30" s="38">
        <f>ROUND(Z30*$M30,2)</f>
        <v>0</v>
      </c>
      <c r="Z30" s="39"/>
      <c r="AA30" s="40">
        <f t="shared" si="0"/>
        <v>1</v>
      </c>
      <c r="AB30" s="41">
        <f t="shared" si="1"/>
        <v>58791.44</v>
      </c>
    </row>
    <row r="31" spans="1:28" s="46" customFormat="1" ht="15" x14ac:dyDescent="0.2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209"/>
      <c r="N31" s="71"/>
      <c r="O31" s="44"/>
      <c r="P31" s="45"/>
      <c r="Q31" s="73"/>
      <c r="R31" s="74"/>
      <c r="S31" s="73"/>
      <c r="T31" s="74"/>
      <c r="U31" s="73"/>
      <c r="V31" s="74"/>
      <c r="W31" s="73"/>
      <c r="X31" s="74"/>
      <c r="Y31" s="73"/>
      <c r="Z31" s="74"/>
      <c r="AA31" s="40">
        <f t="shared" si="0"/>
        <v>0</v>
      </c>
      <c r="AB31" s="41">
        <f t="shared" si="1"/>
        <v>0</v>
      </c>
    </row>
    <row r="32" spans="1:28" s="46" customFormat="1" ht="15" x14ac:dyDescent="0.2">
      <c r="A32" s="69" t="str">
        <f>'Orçamento Sintético'!A78</f>
        <v xml:space="preserve"> 3.5 </v>
      </c>
      <c r="B32" s="69">
        <f>'Orçamento Sintético'!B78</f>
        <v>0</v>
      </c>
      <c r="C32" s="69">
        <f>'Orçamento Sintético'!C78</f>
        <v>0</v>
      </c>
      <c r="D32" s="69" t="str">
        <f>'Orçamento Sintético'!D78</f>
        <v>BANCADAS, ARMÁRIOS, LOUÇAS, METAIS E ACESSÓRIOS</v>
      </c>
      <c r="E32" s="69">
        <f>'Orçamento Sintético'!E78</f>
        <v>0</v>
      </c>
      <c r="F32" s="69">
        <f>'Orçamento Sintético'!F78</f>
        <v>0</v>
      </c>
      <c r="G32" s="69">
        <f>'Orçamento Sintético'!G78</f>
        <v>0</v>
      </c>
      <c r="H32" s="69">
        <f>'Orçamento Sintético'!H78</f>
        <v>0</v>
      </c>
      <c r="I32" s="69">
        <f>'Orçamento Sintético'!I78</f>
        <v>0</v>
      </c>
      <c r="J32" s="69">
        <f>'Orçamento Sintético'!J78</f>
        <v>0</v>
      </c>
      <c r="K32" s="69">
        <f>'Orçamento Sintético'!K78</f>
        <v>0</v>
      </c>
      <c r="L32" s="69">
        <f>'Orçamento Sintético'!L78</f>
        <v>0</v>
      </c>
      <c r="M32" s="208">
        <f>'Orçamento Sintético'!M78</f>
        <v>21429.919999999998</v>
      </c>
      <c r="N32" s="37">
        <f>M32/$M$45*100</f>
        <v>2.7466759393493749</v>
      </c>
      <c r="O32" s="38">
        <f>ROUND(P32*$M32,2)</f>
        <v>0</v>
      </c>
      <c r="P32" s="39"/>
      <c r="Q32" s="38">
        <f>ROUND(R32*$M32,2)</f>
        <v>0</v>
      </c>
      <c r="R32" s="39"/>
      <c r="S32" s="38">
        <f>ROUND(T32*$M32,2)</f>
        <v>4285.9799999999996</v>
      </c>
      <c r="T32" s="39">
        <v>0.2</v>
      </c>
      <c r="U32" s="38">
        <f>ROUND(V32*$M32,2)</f>
        <v>4285.9799999999996</v>
      </c>
      <c r="V32" s="39">
        <v>0.2</v>
      </c>
      <c r="W32" s="38">
        <f>ROUND(X32*$M32,2)</f>
        <v>6428.98</v>
      </c>
      <c r="X32" s="39">
        <v>0.3</v>
      </c>
      <c r="Y32" s="38">
        <f>ROUND(Z32*$M32,2)</f>
        <v>6428.98</v>
      </c>
      <c r="Z32" s="39">
        <v>0.3</v>
      </c>
      <c r="AA32" s="40">
        <f t="shared" si="0"/>
        <v>1</v>
      </c>
      <c r="AB32" s="41">
        <f t="shared" si="1"/>
        <v>21429.919999999998</v>
      </c>
    </row>
    <row r="33" spans="1:28" s="46" customFormat="1" ht="15" x14ac:dyDescent="0.2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209"/>
      <c r="N33" s="71"/>
      <c r="O33" s="44"/>
      <c r="P33" s="45"/>
      <c r="Q33" s="73"/>
      <c r="R33" s="74"/>
      <c r="S33" s="73"/>
      <c r="T33" s="74"/>
      <c r="U33" s="73"/>
      <c r="V33" s="74"/>
      <c r="W33" s="73"/>
      <c r="X33" s="74"/>
      <c r="Y33" s="73"/>
      <c r="Z33" s="74"/>
      <c r="AA33" s="40">
        <f t="shared" si="0"/>
        <v>0</v>
      </c>
      <c r="AB33" s="41">
        <f t="shared" si="1"/>
        <v>0</v>
      </c>
    </row>
    <row r="34" spans="1:28" s="46" customFormat="1" ht="15" x14ac:dyDescent="0.2">
      <c r="A34" s="69" t="str">
        <f>'Orçamento Sintético'!A95</f>
        <v xml:space="preserve"> 3.6 </v>
      </c>
      <c r="B34" s="69">
        <f>'Orçamento Sintético'!B95</f>
        <v>0</v>
      </c>
      <c r="C34" s="69">
        <f>'Orçamento Sintético'!C95</f>
        <v>0</v>
      </c>
      <c r="D34" s="69" t="str">
        <f>'Orçamento Sintético'!D95</f>
        <v>INSTALAÇÕES HIDROSANITÁRIAS</v>
      </c>
      <c r="E34" s="69">
        <f>'Orçamento Sintético'!E95</f>
        <v>0</v>
      </c>
      <c r="F34" s="69">
        <f>'Orçamento Sintético'!F95</f>
        <v>0</v>
      </c>
      <c r="G34" s="69">
        <f>'Orçamento Sintético'!G95</f>
        <v>0</v>
      </c>
      <c r="H34" s="69">
        <f>'Orçamento Sintético'!H95</f>
        <v>0</v>
      </c>
      <c r="I34" s="69">
        <f>'Orçamento Sintético'!I95</f>
        <v>0</v>
      </c>
      <c r="J34" s="69">
        <f>'Orçamento Sintético'!J95</f>
        <v>0</v>
      </c>
      <c r="K34" s="69">
        <f>'Orçamento Sintético'!K95</f>
        <v>0</v>
      </c>
      <c r="L34" s="69">
        <f>'Orçamento Sintético'!L95</f>
        <v>0</v>
      </c>
      <c r="M34" s="208">
        <f>'Orçamento Sintético'!M95</f>
        <v>2511.75</v>
      </c>
      <c r="N34" s="37">
        <f>M34/$M$45*100</f>
        <v>0.32193136001724659</v>
      </c>
      <c r="O34" s="38">
        <f>ROUND(P34*$M34,2)</f>
        <v>0</v>
      </c>
      <c r="P34" s="39"/>
      <c r="Q34" s="38">
        <f>ROUND(R34*$M34,2)</f>
        <v>1255.8800000000001</v>
      </c>
      <c r="R34" s="39">
        <v>0.5</v>
      </c>
      <c r="S34" s="38">
        <f>ROUND(T34*$M34,2)</f>
        <v>1255.8800000000001</v>
      </c>
      <c r="T34" s="39">
        <v>0.5</v>
      </c>
      <c r="U34" s="38">
        <f>ROUND(V34*$M34,2)</f>
        <v>0</v>
      </c>
      <c r="V34" s="39"/>
      <c r="W34" s="38">
        <f>ROUND(X34*$M34,2)</f>
        <v>0</v>
      </c>
      <c r="X34" s="39"/>
      <c r="Y34" s="38">
        <f>ROUND(Z34*$M34,2)</f>
        <v>0</v>
      </c>
      <c r="Z34" s="39"/>
      <c r="AA34" s="40">
        <f t="shared" si="0"/>
        <v>1</v>
      </c>
      <c r="AB34" s="41">
        <f t="shared" si="1"/>
        <v>2511.7600000000002</v>
      </c>
    </row>
    <row r="35" spans="1:28" s="46" customFormat="1" ht="15" x14ac:dyDescent="0.2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209"/>
      <c r="N35" s="71"/>
      <c r="O35" s="44"/>
      <c r="P35" s="45"/>
      <c r="Q35" s="73"/>
      <c r="R35" s="74"/>
      <c r="S35" s="73"/>
      <c r="T35" s="74"/>
      <c r="U35" s="73"/>
      <c r="V35" s="74"/>
      <c r="W35" s="73"/>
      <c r="X35" s="74"/>
      <c r="Y35" s="73"/>
      <c r="Z35" s="74"/>
      <c r="AA35" s="40">
        <f t="shared" si="0"/>
        <v>0</v>
      </c>
      <c r="AB35" s="41">
        <f t="shared" si="1"/>
        <v>0</v>
      </c>
    </row>
    <row r="36" spans="1:28" s="46" customFormat="1" ht="15" x14ac:dyDescent="0.2">
      <c r="A36" s="69" t="str">
        <f>'Orçamento Sintético'!A99</f>
        <v xml:space="preserve"> 3.7 </v>
      </c>
      <c r="B36" s="69">
        <f>'Orçamento Sintético'!B99</f>
        <v>0</v>
      </c>
      <c r="C36" s="69">
        <f>'Orçamento Sintético'!C99</f>
        <v>0</v>
      </c>
      <c r="D36" s="69" t="str">
        <f>'Orçamento Sintético'!D99</f>
        <v>PINTURAS</v>
      </c>
      <c r="E36" s="69">
        <f>'Orçamento Sintético'!E99</f>
        <v>0</v>
      </c>
      <c r="F36" s="69">
        <f>'Orçamento Sintético'!F99</f>
        <v>0</v>
      </c>
      <c r="G36" s="69">
        <f>'Orçamento Sintético'!G99</f>
        <v>0</v>
      </c>
      <c r="H36" s="69">
        <f>'Orçamento Sintético'!H99</f>
        <v>0</v>
      </c>
      <c r="I36" s="69">
        <f>'Orçamento Sintético'!I99</f>
        <v>0</v>
      </c>
      <c r="J36" s="69">
        <f>'Orçamento Sintético'!J99</f>
        <v>0</v>
      </c>
      <c r="K36" s="69">
        <f>'Orçamento Sintético'!K99</f>
        <v>0</v>
      </c>
      <c r="L36" s="69">
        <f>'Orçamento Sintético'!L99</f>
        <v>0</v>
      </c>
      <c r="M36" s="208">
        <f>'Orçamento Sintético'!M99</f>
        <v>36377.75</v>
      </c>
      <c r="N36" s="37">
        <f>M36/$M$45*100</f>
        <v>4.6625414678480706</v>
      </c>
      <c r="O36" s="38">
        <f>ROUND(P36*$M36,2)</f>
        <v>0</v>
      </c>
      <c r="P36" s="39"/>
      <c r="Q36" s="38">
        <f>ROUND(R36*$M36,2)</f>
        <v>0</v>
      </c>
      <c r="R36" s="39"/>
      <c r="S36" s="38">
        <f>ROUND(T36*$M36,2)</f>
        <v>7275.55</v>
      </c>
      <c r="T36" s="39">
        <v>0.2</v>
      </c>
      <c r="U36" s="38">
        <f>ROUND(V36*$M36,2)</f>
        <v>10913.33</v>
      </c>
      <c r="V36" s="39">
        <v>0.3</v>
      </c>
      <c r="W36" s="38">
        <f>ROUND(X36*$M36,2)</f>
        <v>10913.33</v>
      </c>
      <c r="X36" s="39">
        <v>0.3</v>
      </c>
      <c r="Y36" s="38">
        <f>ROUND(Z36*$M36,2)</f>
        <v>7275.55</v>
      </c>
      <c r="Z36" s="39">
        <v>0.2</v>
      </c>
      <c r="AA36" s="40">
        <f t="shared" si="0"/>
        <v>1</v>
      </c>
      <c r="AB36" s="41">
        <f t="shared" si="1"/>
        <v>36377.760000000002</v>
      </c>
    </row>
    <row r="37" spans="1:28" s="46" customFormat="1" ht="15" x14ac:dyDescent="0.2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209"/>
      <c r="N37" s="71"/>
      <c r="O37" s="44"/>
      <c r="P37" s="45"/>
      <c r="Q37" s="73"/>
      <c r="R37" s="74"/>
      <c r="S37" s="73"/>
      <c r="T37" s="74"/>
      <c r="U37" s="73"/>
      <c r="V37" s="74"/>
      <c r="W37" s="73"/>
      <c r="X37" s="74"/>
      <c r="Y37" s="73"/>
      <c r="Z37" s="74"/>
      <c r="AA37" s="40">
        <f t="shared" si="0"/>
        <v>0</v>
      </c>
      <c r="AB37" s="41">
        <f t="shared" si="1"/>
        <v>0</v>
      </c>
    </row>
    <row r="38" spans="1:28" s="46" customFormat="1" ht="15" x14ac:dyDescent="0.2">
      <c r="A38" s="69" t="str">
        <f>'Orçamento Sintético'!A106</f>
        <v xml:space="preserve"> 3.8 </v>
      </c>
      <c r="B38" s="69">
        <f>'Orçamento Sintético'!B106</f>
        <v>0</v>
      </c>
      <c r="C38" s="69">
        <f>'Orçamento Sintético'!C106</f>
        <v>0</v>
      </c>
      <c r="D38" s="69" t="str">
        <f>'Orçamento Sintético'!D106</f>
        <v>COBERTA</v>
      </c>
      <c r="E38" s="69">
        <f>'Orçamento Sintético'!E106</f>
        <v>0</v>
      </c>
      <c r="F38" s="69">
        <f>'Orçamento Sintético'!F106</f>
        <v>0</v>
      </c>
      <c r="G38" s="69">
        <f>'Orçamento Sintético'!G106</f>
        <v>0</v>
      </c>
      <c r="H38" s="69">
        <f>'Orçamento Sintético'!H106</f>
        <v>0</v>
      </c>
      <c r="I38" s="69">
        <f>'Orçamento Sintético'!I106</f>
        <v>0</v>
      </c>
      <c r="J38" s="69">
        <f>'Orçamento Sintético'!J106</f>
        <v>0</v>
      </c>
      <c r="K38" s="69">
        <f>'Orçamento Sintético'!K106</f>
        <v>0</v>
      </c>
      <c r="L38" s="69">
        <f>'Orçamento Sintético'!L106</f>
        <v>0</v>
      </c>
      <c r="M38" s="208">
        <f>'Orçamento Sintético'!M106</f>
        <v>179889.5</v>
      </c>
      <c r="N38" s="37">
        <f>M38/$M$45*100</f>
        <v>23.056463178191493</v>
      </c>
      <c r="O38" s="38">
        <f>ROUND(P38*$M38,2)</f>
        <v>0</v>
      </c>
      <c r="P38" s="39"/>
      <c r="Q38" s="38">
        <f>ROUND(R38*$M38,2)</f>
        <v>89944.75</v>
      </c>
      <c r="R38" s="39">
        <v>0.5</v>
      </c>
      <c r="S38" s="38">
        <f>ROUND(T38*$M38,2)</f>
        <v>89944.75</v>
      </c>
      <c r="T38" s="39">
        <v>0.5</v>
      </c>
      <c r="U38" s="38">
        <f>ROUND(V38*$M38,2)</f>
        <v>0</v>
      </c>
      <c r="V38" s="39"/>
      <c r="W38" s="38">
        <f>ROUND(X38*$M38,2)</f>
        <v>0</v>
      </c>
      <c r="X38" s="39"/>
      <c r="Y38" s="38">
        <f>ROUND(Z38*$M38,2)</f>
        <v>0</v>
      </c>
      <c r="Z38" s="39"/>
      <c r="AA38" s="40">
        <f t="shared" si="0"/>
        <v>1</v>
      </c>
      <c r="AB38" s="41">
        <f t="shared" si="1"/>
        <v>179889.5</v>
      </c>
    </row>
    <row r="39" spans="1:28" s="46" customFormat="1" ht="15" x14ac:dyDescent="0.2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209"/>
      <c r="N39" s="71"/>
      <c r="O39" s="44"/>
      <c r="P39" s="45"/>
      <c r="Q39" s="73"/>
      <c r="R39" s="74"/>
      <c r="S39" s="73"/>
      <c r="T39" s="74"/>
      <c r="U39" s="73"/>
      <c r="V39" s="74"/>
      <c r="W39" s="73"/>
      <c r="X39" s="74"/>
      <c r="Y39" s="73"/>
      <c r="Z39" s="74"/>
      <c r="AA39" s="40">
        <f t="shared" si="0"/>
        <v>0</v>
      </c>
      <c r="AB39" s="41">
        <f t="shared" si="1"/>
        <v>0</v>
      </c>
    </row>
    <row r="40" spans="1:28" s="46" customFormat="1" ht="15" x14ac:dyDescent="0.2">
      <c r="A40" s="69" t="str">
        <f>'Orçamento Sintético'!A109</f>
        <v xml:space="preserve"> 3.9 </v>
      </c>
      <c r="B40" s="69">
        <f>'Orçamento Sintético'!B109</f>
        <v>0</v>
      </c>
      <c r="C40" s="69">
        <f>'Orçamento Sintético'!C109</f>
        <v>0</v>
      </c>
      <c r="D40" s="69" t="str">
        <f>'Orçamento Sintético'!D109</f>
        <v>INSTALAÇÕES ELÉTRICAS E LÓGICA</v>
      </c>
      <c r="E40" s="69">
        <f>'Orçamento Sintético'!E109</f>
        <v>0</v>
      </c>
      <c r="F40" s="69">
        <f>'Orçamento Sintético'!F109</f>
        <v>0</v>
      </c>
      <c r="G40" s="69">
        <f>'Orçamento Sintético'!G109</f>
        <v>0</v>
      </c>
      <c r="H40" s="69">
        <f>'Orçamento Sintético'!H109</f>
        <v>0</v>
      </c>
      <c r="I40" s="69">
        <f>'Orçamento Sintético'!I109</f>
        <v>0</v>
      </c>
      <c r="J40" s="69">
        <f>'Orçamento Sintético'!J109</f>
        <v>0</v>
      </c>
      <c r="K40" s="69">
        <f>'Orçamento Sintético'!K109</f>
        <v>0</v>
      </c>
      <c r="L40" s="69">
        <f>'Orçamento Sintético'!L109</f>
        <v>0</v>
      </c>
      <c r="M40" s="208">
        <f>'Orçamento Sintético'!M109</f>
        <v>52870.7</v>
      </c>
      <c r="N40" s="37">
        <f>M40/$M$45*100</f>
        <v>6.7764452497517018</v>
      </c>
      <c r="O40" s="38">
        <f>ROUND(P40*$M40,2)</f>
        <v>0</v>
      </c>
      <c r="P40" s="39"/>
      <c r="Q40" s="38">
        <f>ROUND(R40*$M40,2)</f>
        <v>10574.14</v>
      </c>
      <c r="R40" s="39">
        <v>0.2</v>
      </c>
      <c r="S40" s="38">
        <f>ROUND(T40*$M40,2)</f>
        <v>21148.28</v>
      </c>
      <c r="T40" s="39">
        <v>0.4</v>
      </c>
      <c r="U40" s="38">
        <f>ROUND(V40*$M40,2)</f>
        <v>10574.14</v>
      </c>
      <c r="V40" s="39">
        <v>0.2</v>
      </c>
      <c r="W40" s="38">
        <f>ROUND(X40*$M40,2)</f>
        <v>10574.14</v>
      </c>
      <c r="X40" s="39">
        <v>0.2</v>
      </c>
      <c r="Y40" s="38">
        <f>ROUND(Z40*$M40,2)</f>
        <v>0</v>
      </c>
      <c r="Z40" s="39"/>
      <c r="AA40" s="40">
        <f t="shared" si="0"/>
        <v>1</v>
      </c>
      <c r="AB40" s="41">
        <f t="shared" si="1"/>
        <v>52870.7</v>
      </c>
    </row>
    <row r="41" spans="1:28" s="46" customFormat="1" ht="15" x14ac:dyDescent="0.2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209"/>
      <c r="N41" s="72"/>
      <c r="O41" s="44"/>
      <c r="P41" s="45"/>
      <c r="Q41" s="73"/>
      <c r="R41" s="74"/>
      <c r="S41" s="73"/>
      <c r="T41" s="74"/>
      <c r="U41" s="73"/>
      <c r="V41" s="74"/>
      <c r="W41" s="73"/>
      <c r="X41" s="74"/>
      <c r="Y41" s="73"/>
      <c r="Z41" s="74"/>
      <c r="AA41" s="40">
        <f t="shared" si="0"/>
        <v>0</v>
      </c>
      <c r="AB41" s="41">
        <f t="shared" si="1"/>
        <v>0</v>
      </c>
    </row>
    <row r="42" spans="1:28" s="46" customFormat="1" ht="15" x14ac:dyDescent="0.2">
      <c r="A42" s="69" t="str">
        <f>'Orçamento Sintético'!A162</f>
        <v xml:space="preserve"> 3.10 </v>
      </c>
      <c r="B42" s="69">
        <f>'Orçamento Sintético'!B162</f>
        <v>0</v>
      </c>
      <c r="C42" s="69">
        <f>'Orçamento Sintético'!C162</f>
        <v>0</v>
      </c>
      <c r="D42" s="69" t="str">
        <f>'Orçamento Sintético'!D162</f>
        <v>AR CONDICIONADO</v>
      </c>
      <c r="E42" s="69">
        <f>'Orçamento Sintético'!E162</f>
        <v>0</v>
      </c>
      <c r="F42" s="69">
        <f>'Orçamento Sintético'!F162</f>
        <v>0</v>
      </c>
      <c r="G42" s="69">
        <f>'Orçamento Sintético'!G162</f>
        <v>0</v>
      </c>
      <c r="H42" s="69">
        <f>'Orçamento Sintético'!H162</f>
        <v>0</v>
      </c>
      <c r="I42" s="69">
        <f>'Orçamento Sintético'!I162</f>
        <v>0</v>
      </c>
      <c r="J42" s="69">
        <f>'Orçamento Sintético'!J162</f>
        <v>0</v>
      </c>
      <c r="K42" s="69">
        <f>'Orçamento Sintético'!K162</f>
        <v>0</v>
      </c>
      <c r="L42" s="69">
        <f>'Orçamento Sintético'!L162</f>
        <v>0</v>
      </c>
      <c r="M42" s="208">
        <f>'Orçamento Sintético'!M162</f>
        <v>45352.05</v>
      </c>
      <c r="N42" s="37">
        <f>M42/$M$45*100</f>
        <v>5.8127787940958164</v>
      </c>
      <c r="O42" s="38">
        <f>ROUND(P42*$M42,2)</f>
        <v>0</v>
      </c>
      <c r="P42" s="39"/>
      <c r="Q42" s="38">
        <f>ROUND(R42*$M42,2)</f>
        <v>9070.41</v>
      </c>
      <c r="R42" s="39">
        <v>0.2</v>
      </c>
      <c r="S42" s="38">
        <f>ROUND(T42*$M42,2)</f>
        <v>18140.82</v>
      </c>
      <c r="T42" s="39">
        <v>0.4</v>
      </c>
      <c r="U42" s="38">
        <f>ROUND(V42*$M42,2)</f>
        <v>9070.41</v>
      </c>
      <c r="V42" s="39">
        <v>0.2</v>
      </c>
      <c r="W42" s="38">
        <f>ROUND(X42*$M42,2)</f>
        <v>9070.41</v>
      </c>
      <c r="X42" s="39">
        <v>0.2</v>
      </c>
      <c r="Y42" s="38">
        <f>ROUND(Z42*$M42,2)</f>
        <v>0</v>
      </c>
      <c r="Z42" s="39"/>
      <c r="AA42" s="40">
        <f t="shared" ref="AA42:AA43" si="2">Z42+R42+P42+T42+V42+X42</f>
        <v>1</v>
      </c>
      <c r="AB42" s="41">
        <f t="shared" ref="AB42:AB43" si="3">Y42+Q42+O42+S42+U42+W42</f>
        <v>45352.05</v>
      </c>
    </row>
    <row r="43" spans="1:28" s="46" customFormat="1" ht="15" x14ac:dyDescent="0.2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209"/>
      <c r="N43" s="72"/>
      <c r="O43" s="44"/>
      <c r="P43" s="45"/>
      <c r="Q43" s="73"/>
      <c r="R43" s="74"/>
      <c r="S43" s="73"/>
      <c r="T43" s="74"/>
      <c r="U43" s="73"/>
      <c r="V43" s="74"/>
      <c r="W43" s="73"/>
      <c r="X43" s="74"/>
      <c r="Y43" s="73"/>
      <c r="Z43" s="74"/>
      <c r="AA43" s="40">
        <f t="shared" si="2"/>
        <v>0</v>
      </c>
      <c r="AB43" s="41">
        <f t="shared" si="3"/>
        <v>0</v>
      </c>
    </row>
    <row r="44" spans="1:28" s="46" customFormat="1" ht="16.5" thickBot="1" x14ac:dyDescent="0.25">
      <c r="A44" s="48"/>
      <c r="B44" s="198"/>
      <c r="C44" s="198"/>
      <c r="D44" s="49"/>
      <c r="E44" s="49"/>
      <c r="F44" s="49"/>
      <c r="G44" s="49"/>
      <c r="H44" s="49"/>
      <c r="I44" s="49"/>
      <c r="J44" s="49"/>
      <c r="K44" s="49"/>
      <c r="L44" s="49"/>
      <c r="M44" s="70"/>
      <c r="N44" s="50"/>
      <c r="O44" s="51"/>
      <c r="P44" s="52"/>
      <c r="Q44" s="53"/>
      <c r="R44" s="52"/>
      <c r="S44" s="190"/>
      <c r="T44" s="190"/>
      <c r="U44" s="190"/>
      <c r="V44" s="190"/>
      <c r="W44" s="190"/>
      <c r="X44" s="190"/>
      <c r="Y44" s="53"/>
      <c r="Z44" s="52"/>
      <c r="AA44" s="40"/>
      <c r="AB44" s="41"/>
    </row>
    <row r="45" spans="1:28" s="58" customFormat="1" ht="15.75" x14ac:dyDescent="0.2">
      <c r="A45" s="234" t="s">
        <v>173</v>
      </c>
      <c r="B45" s="235"/>
      <c r="C45" s="235"/>
      <c r="D45" s="235"/>
      <c r="E45" s="200"/>
      <c r="F45" s="200"/>
      <c r="G45" s="200"/>
      <c r="H45" s="200"/>
      <c r="I45" s="200"/>
      <c r="J45" s="200"/>
      <c r="K45" s="200"/>
      <c r="L45" s="200"/>
      <c r="M45" s="205">
        <f>'Orçamento Sintético'!L171</f>
        <v>780212.9</v>
      </c>
      <c r="N45" s="54">
        <f>SUM(N12:N40)</f>
        <v>94.18722120590418</v>
      </c>
      <c r="O45" s="55">
        <f>SUM(O12:O44)</f>
        <v>53583.03</v>
      </c>
      <c r="P45" s="56">
        <f>O45/$M$45</f>
        <v>6.8677446886612606E-2</v>
      </c>
      <c r="Q45" s="57">
        <f>SUM(Q12:Q44)</f>
        <v>198071.53</v>
      </c>
      <c r="R45" s="56">
        <f>Q45/$M$45</f>
        <v>0.25386856587477596</v>
      </c>
      <c r="S45" s="57">
        <f>SUM(S12:S44)</f>
        <v>235443.03000000003</v>
      </c>
      <c r="T45" s="56">
        <f>S45/$M$45</f>
        <v>0.30176767136252169</v>
      </c>
      <c r="U45" s="57">
        <f>SUM(U12:U44)</f>
        <v>142078.76000000004</v>
      </c>
      <c r="V45" s="56">
        <f>U45/$M$45</f>
        <v>0.18210255175222048</v>
      </c>
      <c r="W45" s="57">
        <f>SUM(W12:W44)</f>
        <v>130589.51</v>
      </c>
      <c r="X45" s="56">
        <f>W45/$M$45</f>
        <v>0.167376763444952</v>
      </c>
      <c r="Y45" s="57">
        <f>SUM(Y12:Y44)+0.01</f>
        <v>20447.039999999997</v>
      </c>
      <c r="Z45" s="56">
        <f>Y45/$M$45</f>
        <v>2.620700067891725E-2</v>
      </c>
      <c r="AA45" s="40">
        <f t="shared" ref="AA45" si="4">Z45+R45+P45+T45+V45+X45</f>
        <v>1</v>
      </c>
      <c r="AB45" s="41">
        <f t="shared" ref="AB45" si="5">Y45+Q45+O45+S45+U45+W45</f>
        <v>780212.9</v>
      </c>
    </row>
    <row r="46" spans="1:28" s="58" customFormat="1" ht="16.5" thickBot="1" x14ac:dyDescent="0.25">
      <c r="A46" s="228" t="s">
        <v>174</v>
      </c>
      <c r="B46" s="229"/>
      <c r="C46" s="229"/>
      <c r="D46" s="229"/>
      <c r="E46" s="143"/>
      <c r="F46" s="143"/>
      <c r="G46" s="143"/>
      <c r="H46" s="143"/>
      <c r="I46" s="143"/>
      <c r="J46" s="143"/>
      <c r="K46" s="143"/>
      <c r="L46" s="143"/>
      <c r="M46" s="206"/>
      <c r="N46" s="59"/>
      <c r="O46" s="60">
        <f>O45</f>
        <v>53583.03</v>
      </c>
      <c r="P46" s="61">
        <f>P45</f>
        <v>6.8677446886612606E-2</v>
      </c>
      <c r="Q46" s="62">
        <f t="shared" ref="Q46:R46" si="6">O46+Q45</f>
        <v>251654.56</v>
      </c>
      <c r="R46" s="61">
        <f t="shared" si="6"/>
        <v>0.32254601276138856</v>
      </c>
      <c r="S46" s="62">
        <f t="shared" ref="S46" si="7">Q46+S45</f>
        <v>487097.59</v>
      </c>
      <c r="T46" s="61">
        <f t="shared" ref="T46" si="8">R46+T45</f>
        <v>0.62431368412391031</v>
      </c>
      <c r="U46" s="62">
        <f t="shared" ref="U46" si="9">S46+U45</f>
        <v>629176.35000000009</v>
      </c>
      <c r="V46" s="61">
        <f t="shared" ref="V46" si="10">T46+V45</f>
        <v>0.80641623587613076</v>
      </c>
      <c r="W46" s="62">
        <f t="shared" ref="W46:Y46" si="11">U46+W45</f>
        <v>759765.8600000001</v>
      </c>
      <c r="X46" s="61">
        <f t="shared" ref="X46:Z46" si="12">V46+X45</f>
        <v>0.97379299932108276</v>
      </c>
      <c r="Y46" s="62">
        <f t="shared" si="11"/>
        <v>780212.90000000014</v>
      </c>
      <c r="Z46" s="61">
        <f t="shared" si="12"/>
        <v>1</v>
      </c>
      <c r="AA46" s="40"/>
      <c r="AB46" s="41"/>
    </row>
    <row r="48" spans="1:28" x14ac:dyDescent="0.2">
      <c r="D48" s="64" t="s">
        <v>172</v>
      </c>
      <c r="N48" s="22" t="s">
        <v>172</v>
      </c>
      <c r="P48" s="2" t="s">
        <v>172</v>
      </c>
      <c r="Q48" s="2" t="s">
        <v>172</v>
      </c>
      <c r="Y48" s="2" t="s">
        <v>172</v>
      </c>
    </row>
  </sheetData>
  <mergeCells count="21">
    <mergeCell ref="A1:Z1"/>
    <mergeCell ref="A9:A10"/>
    <mergeCell ref="D9:D10"/>
    <mergeCell ref="M9:M10"/>
    <mergeCell ref="N9:N10"/>
    <mergeCell ref="O9:P9"/>
    <mergeCell ref="Q9:R9"/>
    <mergeCell ref="Y9:Z9"/>
    <mergeCell ref="S9:T9"/>
    <mergeCell ref="U9:V9"/>
    <mergeCell ref="W9:X9"/>
    <mergeCell ref="A4:S4"/>
    <mergeCell ref="A46:D46"/>
    <mergeCell ref="M11:N11"/>
    <mergeCell ref="O11:P11"/>
    <mergeCell ref="Q11:R11"/>
    <mergeCell ref="Y11:Z11"/>
    <mergeCell ref="A45:D45"/>
    <mergeCell ref="S11:T11"/>
    <mergeCell ref="U11:V11"/>
    <mergeCell ref="W11:X11"/>
  </mergeCells>
  <pageMargins left="0.511811024" right="0.511811024" top="0.78740157499999996" bottom="0.78740157499999996" header="0.31496062000000002" footer="0.31496062000000002"/>
  <pageSetup paperSize="9" scale="4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18BA0-9EE2-4F0A-973B-04F312D4D98D}">
  <dimension ref="A1:J147"/>
  <sheetViews>
    <sheetView zoomScale="85" zoomScaleNormal="85" workbookViewId="0">
      <selection activeCell="J8" sqref="J8"/>
    </sheetView>
  </sheetViews>
  <sheetFormatPr defaultRowHeight="14.25" x14ac:dyDescent="0.2"/>
  <cols>
    <col min="1" max="2" width="10" style="177" bestFit="1" customWidth="1"/>
    <col min="3" max="3" width="60" style="177" bestFit="1" customWidth="1"/>
    <col min="4" max="4" width="30" style="177" bestFit="1" customWidth="1"/>
    <col min="5" max="9" width="10" style="177" bestFit="1" customWidth="1"/>
    <col min="10" max="12" width="15" style="177" bestFit="1" customWidth="1"/>
    <col min="13" max="16384" width="9" style="177"/>
  </cols>
  <sheetData>
    <row r="1" spans="1:10" ht="15" x14ac:dyDescent="0.2">
      <c r="A1" s="184"/>
      <c r="B1" s="184"/>
      <c r="C1" s="184" t="s">
        <v>0</v>
      </c>
      <c r="D1" s="184" t="s">
        <v>1</v>
      </c>
      <c r="E1" s="221" t="s">
        <v>2</v>
      </c>
      <c r="F1" s="221"/>
      <c r="G1" s="221"/>
      <c r="H1" s="221" t="s">
        <v>3</v>
      </c>
      <c r="I1" s="221"/>
      <c r="J1" s="216"/>
    </row>
    <row r="2" spans="1:10" ht="80.099999999999994" customHeight="1" x14ac:dyDescent="0.2">
      <c r="A2" s="175"/>
      <c r="B2" s="175"/>
      <c r="C2" s="175" t="s">
        <v>1104</v>
      </c>
      <c r="D2" s="175" t="s">
        <v>1105</v>
      </c>
      <c r="E2" s="214" t="s">
        <v>1106</v>
      </c>
      <c r="F2" s="214"/>
      <c r="G2" s="214"/>
      <c r="H2" s="214" t="s">
        <v>1726</v>
      </c>
      <c r="I2" s="214"/>
      <c r="J2" s="216"/>
    </row>
    <row r="3" spans="1:10" ht="15" x14ac:dyDescent="0.25">
      <c r="A3" s="217" t="s">
        <v>880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0" customHeight="1" x14ac:dyDescent="0.2">
      <c r="A4" s="191" t="s">
        <v>6</v>
      </c>
      <c r="B4" s="182" t="s">
        <v>7</v>
      </c>
      <c r="C4" s="182" t="s">
        <v>8</v>
      </c>
      <c r="D4" s="182" t="s">
        <v>180</v>
      </c>
      <c r="E4" s="192" t="s">
        <v>9</v>
      </c>
      <c r="F4" s="191" t="s">
        <v>10</v>
      </c>
      <c r="G4" s="191" t="s">
        <v>881</v>
      </c>
      <c r="H4" s="191" t="s">
        <v>13</v>
      </c>
      <c r="I4" s="191" t="s">
        <v>14</v>
      </c>
      <c r="J4" s="191" t="s">
        <v>882</v>
      </c>
    </row>
    <row r="5" spans="1:10" ht="60" customHeight="1" x14ac:dyDescent="0.2">
      <c r="A5" s="75" t="s">
        <v>1107</v>
      </c>
      <c r="B5" s="183" t="s">
        <v>25</v>
      </c>
      <c r="C5" s="183" t="s">
        <v>1732</v>
      </c>
      <c r="D5" s="183">
        <v>331</v>
      </c>
      <c r="E5" s="76" t="s">
        <v>23</v>
      </c>
      <c r="F5" s="75" t="s">
        <v>1108</v>
      </c>
      <c r="G5" s="75" t="s">
        <v>1750</v>
      </c>
      <c r="H5" s="75" t="s">
        <v>1751</v>
      </c>
      <c r="I5" s="75" t="s">
        <v>1752</v>
      </c>
      <c r="J5" s="75" t="s">
        <v>1752</v>
      </c>
    </row>
    <row r="6" spans="1:10" ht="48" customHeight="1" x14ac:dyDescent="0.2">
      <c r="A6" s="75" t="s">
        <v>1109</v>
      </c>
      <c r="B6" s="183" t="s">
        <v>25</v>
      </c>
      <c r="C6" s="183" t="s">
        <v>1016</v>
      </c>
      <c r="D6" s="183" t="s">
        <v>336</v>
      </c>
      <c r="E6" s="76" t="s">
        <v>23</v>
      </c>
      <c r="F6" s="75" t="s">
        <v>1110</v>
      </c>
      <c r="G6" s="75" t="s">
        <v>1753</v>
      </c>
      <c r="H6" s="75" t="s">
        <v>1754</v>
      </c>
      <c r="I6" s="75" t="s">
        <v>1755</v>
      </c>
      <c r="J6" s="75" t="s">
        <v>1756</v>
      </c>
    </row>
    <row r="7" spans="1:10" ht="84" customHeight="1" x14ac:dyDescent="0.2">
      <c r="A7" s="75" t="s">
        <v>1118</v>
      </c>
      <c r="B7" s="183" t="s">
        <v>25</v>
      </c>
      <c r="C7" s="183" t="s">
        <v>59</v>
      </c>
      <c r="D7" s="183" t="s">
        <v>218</v>
      </c>
      <c r="E7" s="76" t="s">
        <v>60</v>
      </c>
      <c r="F7" s="75" t="s">
        <v>1119</v>
      </c>
      <c r="G7" s="75" t="s">
        <v>1757</v>
      </c>
      <c r="H7" s="75" t="s">
        <v>1758</v>
      </c>
      <c r="I7" s="75" t="s">
        <v>1759</v>
      </c>
      <c r="J7" s="75" t="s">
        <v>1760</v>
      </c>
    </row>
    <row r="8" spans="1:10" ht="24" customHeight="1" x14ac:dyDescent="0.2">
      <c r="A8" s="75" t="s">
        <v>1111</v>
      </c>
      <c r="B8" s="183" t="s">
        <v>110</v>
      </c>
      <c r="C8" s="183" t="s">
        <v>1112</v>
      </c>
      <c r="D8" s="183" t="s">
        <v>1113</v>
      </c>
      <c r="E8" s="76" t="s">
        <v>80</v>
      </c>
      <c r="F8" s="75" t="s">
        <v>884</v>
      </c>
      <c r="G8" s="75" t="s">
        <v>1114</v>
      </c>
      <c r="H8" s="75" t="s">
        <v>1761</v>
      </c>
      <c r="I8" s="75" t="s">
        <v>1762</v>
      </c>
      <c r="J8" s="75" t="s">
        <v>1763</v>
      </c>
    </row>
    <row r="9" spans="1:10" ht="24" customHeight="1" x14ac:dyDescent="0.2">
      <c r="A9" s="75" t="s">
        <v>33</v>
      </c>
      <c r="B9" s="183" t="s">
        <v>21</v>
      </c>
      <c r="C9" s="183" t="s">
        <v>34</v>
      </c>
      <c r="D9" s="183" t="s">
        <v>188</v>
      </c>
      <c r="E9" s="76" t="s">
        <v>35</v>
      </c>
      <c r="F9" s="75" t="s">
        <v>885</v>
      </c>
      <c r="G9" s="75" t="s">
        <v>1764</v>
      </c>
      <c r="H9" s="75" t="s">
        <v>1765</v>
      </c>
      <c r="I9" s="75" t="s">
        <v>1766</v>
      </c>
      <c r="J9" s="75" t="s">
        <v>1767</v>
      </c>
    </row>
    <row r="10" spans="1:10" ht="24" customHeight="1" x14ac:dyDescent="0.2">
      <c r="A10" s="75" t="s">
        <v>1115</v>
      </c>
      <c r="B10" s="183" t="s">
        <v>110</v>
      </c>
      <c r="C10" s="183" t="s">
        <v>1116</v>
      </c>
      <c r="D10" s="183" t="s">
        <v>1113</v>
      </c>
      <c r="E10" s="76" t="s">
        <v>80</v>
      </c>
      <c r="F10" s="75" t="s">
        <v>926</v>
      </c>
      <c r="G10" s="75" t="s">
        <v>1117</v>
      </c>
      <c r="H10" s="75" t="s">
        <v>1768</v>
      </c>
      <c r="I10" s="75" t="s">
        <v>1769</v>
      </c>
      <c r="J10" s="75" t="s">
        <v>1770</v>
      </c>
    </row>
    <row r="11" spans="1:10" ht="24" customHeight="1" x14ac:dyDescent="0.2">
      <c r="A11" s="75" t="s">
        <v>1123</v>
      </c>
      <c r="B11" s="183" t="s">
        <v>110</v>
      </c>
      <c r="C11" s="183" t="s">
        <v>1124</v>
      </c>
      <c r="D11" s="183" t="s">
        <v>1113</v>
      </c>
      <c r="E11" s="76" t="s">
        <v>80</v>
      </c>
      <c r="F11" s="75" t="s">
        <v>883</v>
      </c>
      <c r="G11" s="75" t="s">
        <v>1125</v>
      </c>
      <c r="H11" s="75" t="s">
        <v>1126</v>
      </c>
      <c r="I11" s="75" t="s">
        <v>1316</v>
      </c>
      <c r="J11" s="75" t="s">
        <v>1771</v>
      </c>
    </row>
    <row r="12" spans="1:10" ht="36" customHeight="1" x14ac:dyDescent="0.2">
      <c r="A12" s="75" t="s">
        <v>1128</v>
      </c>
      <c r="B12" s="183" t="s">
        <v>21</v>
      </c>
      <c r="C12" s="183" t="s">
        <v>1014</v>
      </c>
      <c r="D12" s="183" t="s">
        <v>336</v>
      </c>
      <c r="E12" s="76" t="s">
        <v>23</v>
      </c>
      <c r="F12" s="75" t="s">
        <v>1129</v>
      </c>
      <c r="G12" s="75" t="s">
        <v>1772</v>
      </c>
      <c r="H12" s="75" t="s">
        <v>1773</v>
      </c>
      <c r="I12" s="75" t="s">
        <v>1774</v>
      </c>
      <c r="J12" s="75" t="s">
        <v>1775</v>
      </c>
    </row>
    <row r="13" spans="1:10" ht="36" customHeight="1" x14ac:dyDescent="0.2">
      <c r="A13" s="75" t="s">
        <v>1742</v>
      </c>
      <c r="B13" s="183" t="s">
        <v>21</v>
      </c>
      <c r="C13" s="183" t="s">
        <v>1743</v>
      </c>
      <c r="D13" s="183" t="s">
        <v>555</v>
      </c>
      <c r="E13" s="76" t="s">
        <v>77</v>
      </c>
      <c r="F13" s="75" t="s">
        <v>884</v>
      </c>
      <c r="G13" s="75" t="s">
        <v>1776</v>
      </c>
      <c r="H13" s="75" t="s">
        <v>1777</v>
      </c>
      <c r="I13" s="75" t="s">
        <v>1778</v>
      </c>
      <c r="J13" s="75" t="s">
        <v>1779</v>
      </c>
    </row>
    <row r="14" spans="1:10" ht="24" customHeight="1" x14ac:dyDescent="0.2">
      <c r="A14" s="75" t="s">
        <v>1120</v>
      </c>
      <c r="B14" s="183" t="s">
        <v>110</v>
      </c>
      <c r="C14" s="183" t="s">
        <v>1121</v>
      </c>
      <c r="D14" s="183" t="s">
        <v>1113</v>
      </c>
      <c r="E14" s="76" t="s">
        <v>80</v>
      </c>
      <c r="F14" s="75" t="s">
        <v>892</v>
      </c>
      <c r="G14" s="75" t="s">
        <v>1122</v>
      </c>
      <c r="H14" s="75" t="s">
        <v>1780</v>
      </c>
      <c r="I14" s="75" t="s">
        <v>1781</v>
      </c>
      <c r="J14" s="75" t="s">
        <v>1782</v>
      </c>
    </row>
    <row r="15" spans="1:10" ht="24" customHeight="1" x14ac:dyDescent="0.2">
      <c r="A15" s="75" t="s">
        <v>1130</v>
      </c>
      <c r="B15" s="183" t="s">
        <v>21</v>
      </c>
      <c r="C15" s="183" t="s">
        <v>1131</v>
      </c>
      <c r="D15" s="183" t="s">
        <v>316</v>
      </c>
      <c r="E15" s="76" t="s">
        <v>23</v>
      </c>
      <c r="F15" s="75" t="s">
        <v>1132</v>
      </c>
      <c r="G15" s="75" t="s">
        <v>1783</v>
      </c>
      <c r="H15" s="75" t="s">
        <v>1784</v>
      </c>
      <c r="I15" s="75" t="s">
        <v>1785</v>
      </c>
      <c r="J15" s="75" t="s">
        <v>1786</v>
      </c>
    </row>
    <row r="16" spans="1:10" ht="24" customHeight="1" x14ac:dyDescent="0.2">
      <c r="A16" s="75" t="s">
        <v>1133</v>
      </c>
      <c r="B16" s="183" t="s">
        <v>21</v>
      </c>
      <c r="C16" s="183" t="s">
        <v>1088</v>
      </c>
      <c r="D16" s="183" t="s">
        <v>325</v>
      </c>
      <c r="E16" s="76" t="s">
        <v>23</v>
      </c>
      <c r="F16" s="75" t="s">
        <v>1134</v>
      </c>
      <c r="G16" s="75" t="s">
        <v>1787</v>
      </c>
      <c r="H16" s="75" t="s">
        <v>1788</v>
      </c>
      <c r="I16" s="75" t="s">
        <v>1789</v>
      </c>
      <c r="J16" s="75" t="s">
        <v>1790</v>
      </c>
    </row>
    <row r="17" spans="1:10" ht="36" customHeight="1" x14ac:dyDescent="0.2">
      <c r="A17" s="75" t="s">
        <v>1745</v>
      </c>
      <c r="B17" s="183" t="s">
        <v>21</v>
      </c>
      <c r="C17" s="183" t="s">
        <v>1746</v>
      </c>
      <c r="D17" s="183" t="s">
        <v>555</v>
      </c>
      <c r="E17" s="76" t="s">
        <v>77</v>
      </c>
      <c r="F17" s="75" t="s">
        <v>886</v>
      </c>
      <c r="G17" s="75" t="s">
        <v>1791</v>
      </c>
      <c r="H17" s="75" t="s">
        <v>1791</v>
      </c>
      <c r="I17" s="75" t="s">
        <v>1792</v>
      </c>
      <c r="J17" s="75" t="s">
        <v>1793</v>
      </c>
    </row>
    <row r="18" spans="1:10" ht="36" customHeight="1" x14ac:dyDescent="0.2">
      <c r="A18" s="75" t="s">
        <v>144</v>
      </c>
      <c r="B18" s="183" t="s">
        <v>21</v>
      </c>
      <c r="C18" s="183" t="s">
        <v>145</v>
      </c>
      <c r="D18" s="183" t="s">
        <v>480</v>
      </c>
      <c r="E18" s="76" t="s">
        <v>39</v>
      </c>
      <c r="F18" s="75" t="s">
        <v>1138</v>
      </c>
      <c r="G18" s="75" t="s">
        <v>1794</v>
      </c>
      <c r="H18" s="75" t="s">
        <v>1795</v>
      </c>
      <c r="I18" s="75" t="s">
        <v>1796</v>
      </c>
      <c r="J18" s="75" t="s">
        <v>1797</v>
      </c>
    </row>
    <row r="19" spans="1:10" ht="36" customHeight="1" x14ac:dyDescent="0.2">
      <c r="A19" s="75" t="s">
        <v>1736</v>
      </c>
      <c r="B19" s="183" t="s">
        <v>21</v>
      </c>
      <c r="C19" s="183" t="s">
        <v>1737</v>
      </c>
      <c r="D19" s="183" t="s">
        <v>555</v>
      </c>
      <c r="E19" s="76" t="s">
        <v>77</v>
      </c>
      <c r="F19" s="75" t="s">
        <v>900</v>
      </c>
      <c r="G19" s="75" t="s">
        <v>1798</v>
      </c>
      <c r="H19" s="75" t="s">
        <v>1799</v>
      </c>
      <c r="I19" s="75" t="s">
        <v>1800</v>
      </c>
      <c r="J19" s="75" t="s">
        <v>1801</v>
      </c>
    </row>
    <row r="20" spans="1:10" ht="36" customHeight="1" x14ac:dyDescent="0.2">
      <c r="A20" s="75" t="s">
        <v>94</v>
      </c>
      <c r="B20" s="183" t="s">
        <v>25</v>
      </c>
      <c r="C20" s="183" t="s">
        <v>95</v>
      </c>
      <c r="D20" s="183" t="s">
        <v>407</v>
      </c>
      <c r="E20" s="76" t="s">
        <v>23</v>
      </c>
      <c r="F20" s="75" t="s">
        <v>1139</v>
      </c>
      <c r="G20" s="75" t="s">
        <v>1802</v>
      </c>
      <c r="H20" s="75" t="s">
        <v>1803</v>
      </c>
      <c r="I20" s="75" t="s">
        <v>1804</v>
      </c>
      <c r="J20" s="75" t="s">
        <v>1805</v>
      </c>
    </row>
    <row r="21" spans="1:10" ht="48" customHeight="1" x14ac:dyDescent="0.2">
      <c r="A21" s="75" t="s">
        <v>1140</v>
      </c>
      <c r="B21" s="183" t="s">
        <v>21</v>
      </c>
      <c r="C21" s="183" t="s">
        <v>1141</v>
      </c>
      <c r="D21" s="183" t="s">
        <v>377</v>
      </c>
      <c r="E21" s="76" t="s">
        <v>39</v>
      </c>
      <c r="F21" s="75" t="s">
        <v>1142</v>
      </c>
      <c r="G21" s="75" t="s">
        <v>1806</v>
      </c>
      <c r="H21" s="75" t="s">
        <v>1807</v>
      </c>
      <c r="I21" s="75" t="s">
        <v>1808</v>
      </c>
      <c r="J21" s="75" t="s">
        <v>1809</v>
      </c>
    </row>
    <row r="22" spans="1:10" ht="24" customHeight="1" x14ac:dyDescent="0.2">
      <c r="A22" s="75" t="s">
        <v>1143</v>
      </c>
      <c r="B22" s="183" t="s">
        <v>110</v>
      </c>
      <c r="C22" s="183" t="s">
        <v>1144</v>
      </c>
      <c r="D22" s="183" t="s">
        <v>1113</v>
      </c>
      <c r="E22" s="76" t="s">
        <v>80</v>
      </c>
      <c r="F22" s="75" t="s">
        <v>883</v>
      </c>
      <c r="G22" s="75" t="s">
        <v>1145</v>
      </c>
      <c r="H22" s="75" t="s">
        <v>1146</v>
      </c>
      <c r="I22" s="75" t="s">
        <v>1810</v>
      </c>
      <c r="J22" s="75" t="s">
        <v>1811</v>
      </c>
    </row>
    <row r="23" spans="1:10" ht="36" customHeight="1" x14ac:dyDescent="0.2">
      <c r="A23" s="75" t="s">
        <v>1150</v>
      </c>
      <c r="B23" s="183" t="s">
        <v>21</v>
      </c>
      <c r="C23" s="183" t="s">
        <v>1151</v>
      </c>
      <c r="D23" s="183" t="s">
        <v>218</v>
      </c>
      <c r="E23" s="76" t="s">
        <v>77</v>
      </c>
      <c r="F23" s="75" t="s">
        <v>883</v>
      </c>
      <c r="G23" s="75" t="s">
        <v>1812</v>
      </c>
      <c r="H23" s="75" t="s">
        <v>1813</v>
      </c>
      <c r="I23" s="75" t="s">
        <v>1814</v>
      </c>
      <c r="J23" s="75" t="s">
        <v>1815</v>
      </c>
    </row>
    <row r="24" spans="1:10" ht="24" customHeight="1" x14ac:dyDescent="0.2">
      <c r="A24" s="75" t="s">
        <v>1147</v>
      </c>
      <c r="B24" s="183" t="s">
        <v>25</v>
      </c>
      <c r="C24" s="183" t="s">
        <v>1148</v>
      </c>
      <c r="D24" s="183" t="s">
        <v>480</v>
      </c>
      <c r="E24" s="76" t="s">
        <v>39</v>
      </c>
      <c r="F24" s="75" t="s">
        <v>1149</v>
      </c>
      <c r="G24" s="75" t="s">
        <v>1816</v>
      </c>
      <c r="H24" s="75" t="s">
        <v>1817</v>
      </c>
      <c r="I24" s="75" t="s">
        <v>1818</v>
      </c>
      <c r="J24" s="75" t="s">
        <v>1819</v>
      </c>
    </row>
    <row r="25" spans="1:10" ht="84" customHeight="1" x14ac:dyDescent="0.2">
      <c r="A25" s="75" t="s">
        <v>1152</v>
      </c>
      <c r="B25" s="183" t="s">
        <v>25</v>
      </c>
      <c r="C25" s="183" t="s">
        <v>61</v>
      </c>
      <c r="D25" s="183" t="s">
        <v>218</v>
      </c>
      <c r="E25" s="76" t="s">
        <v>60</v>
      </c>
      <c r="F25" s="75" t="s">
        <v>926</v>
      </c>
      <c r="G25" s="75" t="s">
        <v>1820</v>
      </c>
      <c r="H25" s="75" t="s">
        <v>1821</v>
      </c>
      <c r="I25" s="75" t="s">
        <v>1822</v>
      </c>
      <c r="J25" s="75" t="s">
        <v>1823</v>
      </c>
    </row>
    <row r="26" spans="1:10" ht="24" customHeight="1" x14ac:dyDescent="0.2">
      <c r="A26" s="75" t="s">
        <v>1165</v>
      </c>
      <c r="B26" s="183" t="s">
        <v>110</v>
      </c>
      <c r="C26" s="183" t="s">
        <v>1166</v>
      </c>
      <c r="D26" s="183" t="s">
        <v>1113</v>
      </c>
      <c r="E26" s="76" t="s">
        <v>80</v>
      </c>
      <c r="F26" s="75" t="s">
        <v>884</v>
      </c>
      <c r="G26" s="75" t="s">
        <v>1167</v>
      </c>
      <c r="H26" s="75" t="s">
        <v>1824</v>
      </c>
      <c r="I26" s="75" t="s">
        <v>1825</v>
      </c>
      <c r="J26" s="75" t="s">
        <v>1826</v>
      </c>
    </row>
    <row r="27" spans="1:10" ht="24" customHeight="1" x14ac:dyDescent="0.2">
      <c r="A27" s="75" t="s">
        <v>1153</v>
      </c>
      <c r="B27" s="183" t="s">
        <v>21</v>
      </c>
      <c r="C27" s="183" t="s">
        <v>1154</v>
      </c>
      <c r="D27" s="183" t="s">
        <v>336</v>
      </c>
      <c r="E27" s="76" t="s">
        <v>23</v>
      </c>
      <c r="F27" s="75" t="s">
        <v>1155</v>
      </c>
      <c r="G27" s="75" t="s">
        <v>1827</v>
      </c>
      <c r="H27" s="75" t="s">
        <v>1828</v>
      </c>
      <c r="I27" s="75" t="s">
        <v>1829</v>
      </c>
      <c r="J27" s="75" t="s">
        <v>1830</v>
      </c>
    </row>
    <row r="28" spans="1:10" ht="36" customHeight="1" x14ac:dyDescent="0.2">
      <c r="A28" s="75" t="s">
        <v>1156</v>
      </c>
      <c r="B28" s="183" t="s">
        <v>25</v>
      </c>
      <c r="C28" s="183" t="s">
        <v>1087</v>
      </c>
      <c r="D28" s="183" t="s">
        <v>336</v>
      </c>
      <c r="E28" s="76" t="s">
        <v>39</v>
      </c>
      <c r="F28" s="75" t="s">
        <v>1157</v>
      </c>
      <c r="G28" s="75" t="s">
        <v>1831</v>
      </c>
      <c r="H28" s="75" t="s">
        <v>1832</v>
      </c>
      <c r="I28" s="75" t="s">
        <v>1833</v>
      </c>
      <c r="J28" s="75" t="s">
        <v>1834</v>
      </c>
    </row>
    <row r="29" spans="1:10" ht="48" customHeight="1" x14ac:dyDescent="0.2">
      <c r="A29" s="75" t="s">
        <v>1161</v>
      </c>
      <c r="B29" s="183" t="s">
        <v>21</v>
      </c>
      <c r="C29" s="183" t="s">
        <v>1162</v>
      </c>
      <c r="D29" s="183" t="s">
        <v>377</v>
      </c>
      <c r="E29" s="76" t="s">
        <v>39</v>
      </c>
      <c r="F29" s="75" t="s">
        <v>1142</v>
      </c>
      <c r="G29" s="75" t="s">
        <v>1835</v>
      </c>
      <c r="H29" s="75" t="s">
        <v>1836</v>
      </c>
      <c r="I29" s="75" t="s">
        <v>1837</v>
      </c>
      <c r="J29" s="75" t="s">
        <v>1838</v>
      </c>
    </row>
    <row r="30" spans="1:10" ht="24" customHeight="1" x14ac:dyDescent="0.2">
      <c r="A30" s="75" t="s">
        <v>1135</v>
      </c>
      <c r="B30" s="183" t="s">
        <v>110</v>
      </c>
      <c r="C30" s="183" t="s">
        <v>1136</v>
      </c>
      <c r="D30" s="183" t="s">
        <v>1113</v>
      </c>
      <c r="E30" s="76" t="s">
        <v>80</v>
      </c>
      <c r="F30" s="75" t="s">
        <v>883</v>
      </c>
      <c r="G30" s="75" t="s">
        <v>1137</v>
      </c>
      <c r="H30" s="75" t="s">
        <v>1839</v>
      </c>
      <c r="I30" s="75" t="s">
        <v>1840</v>
      </c>
      <c r="J30" s="75" t="s">
        <v>1841</v>
      </c>
    </row>
    <row r="31" spans="1:10" ht="36" customHeight="1" x14ac:dyDescent="0.2">
      <c r="A31" s="75" t="s">
        <v>1158</v>
      </c>
      <c r="B31" s="183" t="s">
        <v>25</v>
      </c>
      <c r="C31" s="183" t="s">
        <v>1159</v>
      </c>
      <c r="D31" s="183">
        <v>408</v>
      </c>
      <c r="E31" s="76" t="s">
        <v>23</v>
      </c>
      <c r="F31" s="75" t="s">
        <v>1160</v>
      </c>
      <c r="G31" s="75" t="s">
        <v>1842</v>
      </c>
      <c r="H31" s="75" t="s">
        <v>1843</v>
      </c>
      <c r="I31" s="75" t="s">
        <v>1844</v>
      </c>
      <c r="J31" s="75" t="s">
        <v>1845</v>
      </c>
    </row>
    <row r="32" spans="1:10" ht="36" customHeight="1" x14ac:dyDescent="0.2">
      <c r="A32" s="75" t="s">
        <v>1730</v>
      </c>
      <c r="B32" s="183" t="s">
        <v>21</v>
      </c>
      <c r="C32" s="183" t="s">
        <v>1708</v>
      </c>
      <c r="D32" s="183" t="s">
        <v>1846</v>
      </c>
      <c r="E32" s="76" t="s">
        <v>1731</v>
      </c>
      <c r="F32" s="75" t="s">
        <v>1847</v>
      </c>
      <c r="G32" s="75" t="s">
        <v>1848</v>
      </c>
      <c r="H32" s="75" t="s">
        <v>1849</v>
      </c>
      <c r="I32" s="75" t="s">
        <v>1850</v>
      </c>
      <c r="J32" s="75" t="s">
        <v>1851</v>
      </c>
    </row>
    <row r="33" spans="1:10" ht="48" customHeight="1" x14ac:dyDescent="0.2">
      <c r="A33" s="75" t="s">
        <v>1163</v>
      </c>
      <c r="B33" s="183" t="s">
        <v>21</v>
      </c>
      <c r="C33" s="183" t="s">
        <v>1164</v>
      </c>
      <c r="D33" s="183" t="s">
        <v>316</v>
      </c>
      <c r="E33" s="76" t="s">
        <v>23</v>
      </c>
      <c r="F33" s="75" t="s">
        <v>1160</v>
      </c>
      <c r="G33" s="75" t="s">
        <v>1852</v>
      </c>
      <c r="H33" s="75" t="s">
        <v>1853</v>
      </c>
      <c r="I33" s="75" t="s">
        <v>1854</v>
      </c>
      <c r="J33" s="75" t="s">
        <v>1855</v>
      </c>
    </row>
    <row r="34" spans="1:10" ht="48" customHeight="1" x14ac:dyDescent="0.2">
      <c r="A34" s="75" t="s">
        <v>1175</v>
      </c>
      <c r="B34" s="183" t="s">
        <v>21</v>
      </c>
      <c r="C34" s="183" t="s">
        <v>1176</v>
      </c>
      <c r="D34" s="183" t="s">
        <v>377</v>
      </c>
      <c r="E34" s="76" t="s">
        <v>39</v>
      </c>
      <c r="F34" s="75" t="s">
        <v>889</v>
      </c>
      <c r="G34" s="75" t="s">
        <v>1856</v>
      </c>
      <c r="H34" s="75" t="s">
        <v>1857</v>
      </c>
      <c r="I34" s="75" t="s">
        <v>1858</v>
      </c>
      <c r="J34" s="75" t="s">
        <v>1859</v>
      </c>
    </row>
    <row r="35" spans="1:10" ht="24" customHeight="1" x14ac:dyDescent="0.2">
      <c r="A35" s="75" t="s">
        <v>1168</v>
      </c>
      <c r="B35" s="183" t="s">
        <v>25</v>
      </c>
      <c r="C35" s="183" t="s">
        <v>1063</v>
      </c>
      <c r="D35" s="183" t="s">
        <v>1169</v>
      </c>
      <c r="E35" s="76" t="s">
        <v>23</v>
      </c>
      <c r="F35" s="75" t="s">
        <v>1170</v>
      </c>
      <c r="G35" s="75" t="s">
        <v>1860</v>
      </c>
      <c r="H35" s="75" t="s">
        <v>1861</v>
      </c>
      <c r="I35" s="75" t="s">
        <v>1858</v>
      </c>
      <c r="J35" s="75" t="s">
        <v>1862</v>
      </c>
    </row>
    <row r="36" spans="1:10" ht="24" customHeight="1" x14ac:dyDescent="0.2">
      <c r="A36" s="75" t="s">
        <v>1171</v>
      </c>
      <c r="B36" s="183" t="s">
        <v>25</v>
      </c>
      <c r="C36" s="183" t="s">
        <v>1172</v>
      </c>
      <c r="D36" s="183">
        <v>103</v>
      </c>
      <c r="E36" s="76" t="s">
        <v>23</v>
      </c>
      <c r="F36" s="75" t="s">
        <v>1173</v>
      </c>
      <c r="G36" s="75" t="s">
        <v>1863</v>
      </c>
      <c r="H36" s="75" t="s">
        <v>1864</v>
      </c>
      <c r="I36" s="75" t="s">
        <v>1865</v>
      </c>
      <c r="J36" s="75" t="s">
        <v>1866</v>
      </c>
    </row>
    <row r="37" spans="1:10" ht="36" customHeight="1" x14ac:dyDescent="0.2">
      <c r="A37" s="75" t="s">
        <v>1174</v>
      </c>
      <c r="B37" s="183" t="s">
        <v>21</v>
      </c>
      <c r="C37" s="183" t="s">
        <v>1057</v>
      </c>
      <c r="D37" s="183" t="s">
        <v>316</v>
      </c>
      <c r="E37" s="76" t="s">
        <v>23</v>
      </c>
      <c r="F37" s="75" t="s">
        <v>1160</v>
      </c>
      <c r="G37" s="75" t="s">
        <v>1867</v>
      </c>
      <c r="H37" s="75" t="s">
        <v>1868</v>
      </c>
      <c r="I37" s="75" t="s">
        <v>1865</v>
      </c>
      <c r="J37" s="75" t="s">
        <v>1869</v>
      </c>
    </row>
    <row r="38" spans="1:10" ht="48" customHeight="1" x14ac:dyDescent="0.2">
      <c r="A38" s="75" t="s">
        <v>1177</v>
      </c>
      <c r="B38" s="183" t="s">
        <v>25</v>
      </c>
      <c r="C38" s="183" t="s">
        <v>1178</v>
      </c>
      <c r="D38" s="183" t="s">
        <v>480</v>
      </c>
      <c r="E38" s="76" t="s">
        <v>77</v>
      </c>
      <c r="F38" s="75" t="s">
        <v>897</v>
      </c>
      <c r="G38" s="75" t="s">
        <v>1870</v>
      </c>
      <c r="H38" s="75" t="s">
        <v>1871</v>
      </c>
      <c r="I38" s="75" t="s">
        <v>1872</v>
      </c>
      <c r="J38" s="75" t="s">
        <v>1873</v>
      </c>
    </row>
    <row r="39" spans="1:10" ht="36" customHeight="1" x14ac:dyDescent="0.2">
      <c r="A39" s="75" t="s">
        <v>1739</v>
      </c>
      <c r="B39" s="183" t="s">
        <v>21</v>
      </c>
      <c r="C39" s="183" t="s">
        <v>1740</v>
      </c>
      <c r="D39" s="183" t="s">
        <v>555</v>
      </c>
      <c r="E39" s="76" t="s">
        <v>77</v>
      </c>
      <c r="F39" s="75" t="s">
        <v>886</v>
      </c>
      <c r="G39" s="75" t="s">
        <v>1874</v>
      </c>
      <c r="H39" s="75" t="s">
        <v>1874</v>
      </c>
      <c r="I39" s="75" t="s">
        <v>1875</v>
      </c>
      <c r="J39" s="75" t="s">
        <v>1876</v>
      </c>
    </row>
    <row r="40" spans="1:10" ht="24" customHeight="1" x14ac:dyDescent="0.2">
      <c r="A40" s="75" t="s">
        <v>1182</v>
      </c>
      <c r="B40" s="183" t="s">
        <v>25</v>
      </c>
      <c r="C40" s="183" t="s">
        <v>1183</v>
      </c>
      <c r="D40" s="183" t="s">
        <v>480</v>
      </c>
      <c r="E40" s="76" t="s">
        <v>80</v>
      </c>
      <c r="F40" s="75" t="s">
        <v>905</v>
      </c>
      <c r="G40" s="75" t="s">
        <v>1877</v>
      </c>
      <c r="H40" s="75" t="s">
        <v>1878</v>
      </c>
      <c r="I40" s="75" t="s">
        <v>995</v>
      </c>
      <c r="J40" s="75" t="s">
        <v>1879</v>
      </c>
    </row>
    <row r="41" spans="1:10" ht="36" customHeight="1" x14ac:dyDescent="0.2">
      <c r="A41" s="75" t="s">
        <v>1179</v>
      </c>
      <c r="B41" s="183" t="s">
        <v>25</v>
      </c>
      <c r="C41" s="183" t="s">
        <v>1180</v>
      </c>
      <c r="D41" s="183" t="s">
        <v>480</v>
      </c>
      <c r="E41" s="76" t="s">
        <v>77</v>
      </c>
      <c r="F41" s="75" t="s">
        <v>885</v>
      </c>
      <c r="G41" s="75" t="s">
        <v>1880</v>
      </c>
      <c r="H41" s="75" t="s">
        <v>1881</v>
      </c>
      <c r="I41" s="75" t="s">
        <v>1186</v>
      </c>
      <c r="J41" s="75" t="s">
        <v>1882</v>
      </c>
    </row>
    <row r="42" spans="1:10" ht="24" customHeight="1" x14ac:dyDescent="0.2">
      <c r="A42" s="75" t="s">
        <v>69</v>
      </c>
      <c r="B42" s="183" t="s">
        <v>25</v>
      </c>
      <c r="C42" s="183" t="s">
        <v>70</v>
      </c>
      <c r="D42" s="183" t="s">
        <v>336</v>
      </c>
      <c r="E42" s="76" t="s">
        <v>23</v>
      </c>
      <c r="F42" s="75" t="s">
        <v>1187</v>
      </c>
      <c r="G42" s="75" t="s">
        <v>1883</v>
      </c>
      <c r="H42" s="75" t="s">
        <v>1884</v>
      </c>
      <c r="I42" s="75" t="s">
        <v>1885</v>
      </c>
      <c r="J42" s="75" t="s">
        <v>1886</v>
      </c>
    </row>
    <row r="43" spans="1:10" ht="24" customHeight="1" x14ac:dyDescent="0.2">
      <c r="A43" s="75" t="s">
        <v>1184</v>
      </c>
      <c r="B43" s="183" t="s">
        <v>25</v>
      </c>
      <c r="C43" s="183" t="s">
        <v>1101</v>
      </c>
      <c r="D43" s="183" t="s">
        <v>316</v>
      </c>
      <c r="E43" s="76" t="s">
        <v>23</v>
      </c>
      <c r="F43" s="75" t="s">
        <v>1132</v>
      </c>
      <c r="G43" s="75" t="s">
        <v>1887</v>
      </c>
      <c r="H43" s="75" t="s">
        <v>1888</v>
      </c>
      <c r="I43" s="75" t="s">
        <v>1190</v>
      </c>
      <c r="J43" s="75" t="s">
        <v>1889</v>
      </c>
    </row>
    <row r="44" spans="1:10" ht="48" customHeight="1" x14ac:dyDescent="0.2">
      <c r="A44" s="75" t="s">
        <v>1191</v>
      </c>
      <c r="B44" s="183" t="s">
        <v>25</v>
      </c>
      <c r="C44" s="183" t="s">
        <v>1019</v>
      </c>
      <c r="D44" s="183" t="s">
        <v>336</v>
      </c>
      <c r="E44" s="76" t="s">
        <v>23</v>
      </c>
      <c r="F44" s="75" t="s">
        <v>1192</v>
      </c>
      <c r="G44" s="75" t="s">
        <v>1753</v>
      </c>
      <c r="H44" s="75" t="s">
        <v>1890</v>
      </c>
      <c r="I44" s="75" t="s">
        <v>996</v>
      </c>
      <c r="J44" s="75" t="s">
        <v>1891</v>
      </c>
    </row>
    <row r="45" spans="1:10" ht="48" customHeight="1" x14ac:dyDescent="0.2">
      <c r="A45" s="75" t="s">
        <v>1188</v>
      </c>
      <c r="B45" s="183" t="s">
        <v>25</v>
      </c>
      <c r="C45" s="183" t="s">
        <v>1189</v>
      </c>
      <c r="D45" s="183" t="s">
        <v>480</v>
      </c>
      <c r="E45" s="76" t="s">
        <v>77</v>
      </c>
      <c r="F45" s="75" t="s">
        <v>1119</v>
      </c>
      <c r="G45" s="75" t="s">
        <v>1892</v>
      </c>
      <c r="H45" s="75" t="s">
        <v>1893</v>
      </c>
      <c r="I45" s="75" t="s">
        <v>891</v>
      </c>
      <c r="J45" s="75" t="s">
        <v>1894</v>
      </c>
    </row>
    <row r="46" spans="1:10" ht="36" customHeight="1" x14ac:dyDescent="0.2">
      <c r="A46" s="75" t="s">
        <v>1195</v>
      </c>
      <c r="B46" s="183" t="s">
        <v>25</v>
      </c>
      <c r="C46" s="183" t="s">
        <v>1196</v>
      </c>
      <c r="D46" s="183" t="s">
        <v>480</v>
      </c>
      <c r="E46" s="76" t="s">
        <v>80</v>
      </c>
      <c r="F46" s="75" t="s">
        <v>924</v>
      </c>
      <c r="G46" s="75" t="s">
        <v>1181</v>
      </c>
      <c r="H46" s="75" t="s">
        <v>1895</v>
      </c>
      <c r="I46" s="75" t="s">
        <v>893</v>
      </c>
      <c r="J46" s="75" t="s">
        <v>1896</v>
      </c>
    </row>
    <row r="47" spans="1:10" ht="24" customHeight="1" x14ac:dyDescent="0.2">
      <c r="A47" s="75" t="s">
        <v>1193</v>
      </c>
      <c r="B47" s="183" t="s">
        <v>110</v>
      </c>
      <c r="C47" s="183" t="s">
        <v>1194</v>
      </c>
      <c r="D47" s="183" t="s">
        <v>1113</v>
      </c>
      <c r="E47" s="76" t="s">
        <v>80</v>
      </c>
      <c r="F47" s="75" t="s">
        <v>888</v>
      </c>
      <c r="G47" s="75" t="s">
        <v>1897</v>
      </c>
      <c r="H47" s="75" t="s">
        <v>1898</v>
      </c>
      <c r="I47" s="75" t="s">
        <v>894</v>
      </c>
      <c r="J47" s="75" t="s">
        <v>1899</v>
      </c>
    </row>
    <row r="48" spans="1:10" ht="36" customHeight="1" x14ac:dyDescent="0.2">
      <c r="A48" s="75" t="s">
        <v>142</v>
      </c>
      <c r="B48" s="183" t="s">
        <v>21</v>
      </c>
      <c r="C48" s="183" t="s">
        <v>143</v>
      </c>
      <c r="D48" s="183" t="s">
        <v>480</v>
      </c>
      <c r="E48" s="76" t="s">
        <v>39</v>
      </c>
      <c r="F48" s="75" t="s">
        <v>1197</v>
      </c>
      <c r="G48" s="75" t="s">
        <v>1900</v>
      </c>
      <c r="H48" s="75" t="s">
        <v>1901</v>
      </c>
      <c r="I48" s="75" t="s">
        <v>997</v>
      </c>
      <c r="J48" s="75" t="s">
        <v>1902</v>
      </c>
    </row>
    <row r="49" spans="1:10" ht="36" customHeight="1" x14ac:dyDescent="0.2">
      <c r="A49" s="75" t="s">
        <v>1200</v>
      </c>
      <c r="B49" s="183" t="s">
        <v>21</v>
      </c>
      <c r="C49" s="183" t="s">
        <v>1094</v>
      </c>
      <c r="D49" s="183" t="s">
        <v>218</v>
      </c>
      <c r="E49" s="76" t="s">
        <v>23</v>
      </c>
      <c r="F49" s="75" t="s">
        <v>1201</v>
      </c>
      <c r="G49" s="75" t="s">
        <v>1903</v>
      </c>
      <c r="H49" s="75" t="s">
        <v>1904</v>
      </c>
      <c r="I49" s="75" t="s">
        <v>1905</v>
      </c>
      <c r="J49" s="75" t="s">
        <v>1906</v>
      </c>
    </row>
    <row r="50" spans="1:10" ht="36" customHeight="1" x14ac:dyDescent="0.2">
      <c r="A50" s="75" t="s">
        <v>1198</v>
      </c>
      <c r="B50" s="183" t="s">
        <v>25</v>
      </c>
      <c r="C50" s="183" t="s">
        <v>1199</v>
      </c>
      <c r="D50" s="183" t="s">
        <v>555</v>
      </c>
      <c r="E50" s="76" t="s">
        <v>77</v>
      </c>
      <c r="F50" s="75" t="s">
        <v>885</v>
      </c>
      <c r="G50" s="75" t="s">
        <v>1907</v>
      </c>
      <c r="H50" s="75" t="s">
        <v>1908</v>
      </c>
      <c r="I50" s="75" t="s">
        <v>896</v>
      </c>
      <c r="J50" s="75" t="s">
        <v>1909</v>
      </c>
    </row>
    <row r="51" spans="1:10" ht="24" customHeight="1" x14ac:dyDescent="0.2">
      <c r="A51" s="75" t="s">
        <v>20</v>
      </c>
      <c r="B51" s="183" t="s">
        <v>21</v>
      </c>
      <c r="C51" s="183" t="s">
        <v>22</v>
      </c>
      <c r="D51" s="183" t="s">
        <v>182</v>
      </c>
      <c r="E51" s="76" t="s">
        <v>23</v>
      </c>
      <c r="F51" s="75" t="s">
        <v>885</v>
      </c>
      <c r="G51" s="75" t="s">
        <v>1910</v>
      </c>
      <c r="H51" s="75" t="s">
        <v>1911</v>
      </c>
      <c r="I51" s="75" t="s">
        <v>898</v>
      </c>
      <c r="J51" s="75" t="s">
        <v>1912</v>
      </c>
    </row>
    <row r="52" spans="1:10" ht="24" customHeight="1" x14ac:dyDescent="0.2">
      <c r="A52" s="75" t="s">
        <v>1203</v>
      </c>
      <c r="B52" s="183" t="s">
        <v>105</v>
      </c>
      <c r="C52" s="183" t="s">
        <v>1090</v>
      </c>
      <c r="D52" s="183" t="s">
        <v>1204</v>
      </c>
      <c r="E52" s="76" t="s">
        <v>23</v>
      </c>
      <c r="F52" s="75" t="s">
        <v>1205</v>
      </c>
      <c r="G52" s="75" t="s">
        <v>1206</v>
      </c>
      <c r="H52" s="75" t="s">
        <v>1207</v>
      </c>
      <c r="I52" s="75" t="s">
        <v>898</v>
      </c>
      <c r="J52" s="75" t="s">
        <v>1913</v>
      </c>
    </row>
    <row r="53" spans="1:10" ht="60" customHeight="1" x14ac:dyDescent="0.2">
      <c r="A53" s="75" t="s">
        <v>67</v>
      </c>
      <c r="B53" s="183" t="s">
        <v>25</v>
      </c>
      <c r="C53" s="183" t="s">
        <v>68</v>
      </c>
      <c r="D53" s="183" t="s">
        <v>325</v>
      </c>
      <c r="E53" s="76" t="s">
        <v>23</v>
      </c>
      <c r="F53" s="75" t="s">
        <v>1202</v>
      </c>
      <c r="G53" s="75" t="s">
        <v>1914</v>
      </c>
      <c r="H53" s="75" t="s">
        <v>1915</v>
      </c>
      <c r="I53" s="75" t="s">
        <v>898</v>
      </c>
      <c r="J53" s="75" t="s">
        <v>1916</v>
      </c>
    </row>
    <row r="54" spans="1:10" ht="48" customHeight="1" x14ac:dyDescent="0.2">
      <c r="A54" s="75" t="s">
        <v>1208</v>
      </c>
      <c r="B54" s="183" t="s">
        <v>21</v>
      </c>
      <c r="C54" s="183" t="s">
        <v>1209</v>
      </c>
      <c r="D54" s="183" t="s">
        <v>377</v>
      </c>
      <c r="E54" s="76" t="s">
        <v>39</v>
      </c>
      <c r="F54" s="75" t="s">
        <v>889</v>
      </c>
      <c r="G54" s="75" t="s">
        <v>1917</v>
      </c>
      <c r="H54" s="75" t="s">
        <v>1918</v>
      </c>
      <c r="I54" s="75" t="s">
        <v>899</v>
      </c>
      <c r="J54" s="75" t="s">
        <v>1919</v>
      </c>
    </row>
    <row r="55" spans="1:10" ht="48" customHeight="1" x14ac:dyDescent="0.2">
      <c r="A55" s="75" t="s">
        <v>88</v>
      </c>
      <c r="B55" s="183" t="s">
        <v>25</v>
      </c>
      <c r="C55" s="183" t="s">
        <v>89</v>
      </c>
      <c r="D55" s="183" t="s">
        <v>388</v>
      </c>
      <c r="E55" s="76" t="s">
        <v>60</v>
      </c>
      <c r="F55" s="75" t="s">
        <v>886</v>
      </c>
      <c r="G55" s="75" t="s">
        <v>1920</v>
      </c>
      <c r="H55" s="75" t="s">
        <v>1920</v>
      </c>
      <c r="I55" s="75" t="s">
        <v>901</v>
      </c>
      <c r="J55" s="75" t="s">
        <v>1921</v>
      </c>
    </row>
    <row r="56" spans="1:10" ht="48" customHeight="1" x14ac:dyDescent="0.2">
      <c r="A56" s="75" t="s">
        <v>1210</v>
      </c>
      <c r="B56" s="183" t="s">
        <v>21</v>
      </c>
      <c r="C56" s="183" t="s">
        <v>1093</v>
      </c>
      <c r="D56" s="183" t="s">
        <v>264</v>
      </c>
      <c r="E56" s="76" t="s">
        <v>23</v>
      </c>
      <c r="F56" s="75" t="s">
        <v>1211</v>
      </c>
      <c r="G56" s="75" t="s">
        <v>1922</v>
      </c>
      <c r="H56" s="75" t="s">
        <v>1923</v>
      </c>
      <c r="I56" s="75" t="s">
        <v>904</v>
      </c>
      <c r="J56" s="75" t="s">
        <v>1924</v>
      </c>
    </row>
    <row r="57" spans="1:10" ht="48" customHeight="1" x14ac:dyDescent="0.2">
      <c r="A57" s="75" t="s">
        <v>1212</v>
      </c>
      <c r="B57" s="183" t="s">
        <v>25</v>
      </c>
      <c r="C57" s="183" t="s">
        <v>1213</v>
      </c>
      <c r="D57" s="183" t="s">
        <v>480</v>
      </c>
      <c r="E57" s="76" t="s">
        <v>77</v>
      </c>
      <c r="F57" s="75" t="s">
        <v>885</v>
      </c>
      <c r="G57" s="75" t="s">
        <v>1925</v>
      </c>
      <c r="H57" s="75" t="s">
        <v>1926</v>
      </c>
      <c r="I57" s="75" t="s">
        <v>1927</v>
      </c>
      <c r="J57" s="75" t="s">
        <v>1928</v>
      </c>
    </row>
    <row r="58" spans="1:10" ht="36" customHeight="1" x14ac:dyDescent="0.2">
      <c r="A58" s="75" t="s">
        <v>1214</v>
      </c>
      <c r="B58" s="183" t="s">
        <v>25</v>
      </c>
      <c r="C58" s="183" t="s">
        <v>1215</v>
      </c>
      <c r="D58" s="183" t="s">
        <v>480</v>
      </c>
      <c r="E58" s="76" t="s">
        <v>80</v>
      </c>
      <c r="F58" s="75" t="s">
        <v>888</v>
      </c>
      <c r="G58" s="75" t="s">
        <v>1929</v>
      </c>
      <c r="H58" s="75" t="s">
        <v>1930</v>
      </c>
      <c r="I58" s="75" t="s">
        <v>1931</v>
      </c>
      <c r="J58" s="75" t="s">
        <v>1932</v>
      </c>
    </row>
    <row r="59" spans="1:10" ht="48" customHeight="1" x14ac:dyDescent="0.2">
      <c r="A59" s="75" t="s">
        <v>102</v>
      </c>
      <c r="B59" s="183" t="s">
        <v>21</v>
      </c>
      <c r="C59" s="183" t="s">
        <v>103</v>
      </c>
      <c r="D59" s="183" t="s">
        <v>377</v>
      </c>
      <c r="E59" s="76" t="s">
        <v>77</v>
      </c>
      <c r="F59" s="75" t="s">
        <v>905</v>
      </c>
      <c r="G59" s="75" t="s">
        <v>1933</v>
      </c>
      <c r="H59" s="75" t="s">
        <v>1934</v>
      </c>
      <c r="I59" s="75" t="s">
        <v>906</v>
      </c>
      <c r="J59" s="75" t="s">
        <v>1935</v>
      </c>
    </row>
    <row r="60" spans="1:10" ht="24" customHeight="1" x14ac:dyDescent="0.2">
      <c r="A60" s="75" t="s">
        <v>1216</v>
      </c>
      <c r="B60" s="183" t="s">
        <v>21</v>
      </c>
      <c r="C60" s="183" t="s">
        <v>1217</v>
      </c>
      <c r="D60" s="183" t="s">
        <v>284</v>
      </c>
      <c r="E60" s="76" t="s">
        <v>39</v>
      </c>
      <c r="F60" s="75" t="s">
        <v>1218</v>
      </c>
      <c r="G60" s="75" t="s">
        <v>1936</v>
      </c>
      <c r="H60" s="75" t="s">
        <v>1937</v>
      </c>
      <c r="I60" s="75" t="s">
        <v>906</v>
      </c>
      <c r="J60" s="75" t="s">
        <v>1938</v>
      </c>
    </row>
    <row r="61" spans="1:10" ht="48" customHeight="1" x14ac:dyDescent="0.2">
      <c r="A61" s="75" t="s">
        <v>1219</v>
      </c>
      <c r="B61" s="183" t="s">
        <v>25</v>
      </c>
      <c r="C61" s="183" t="s">
        <v>1220</v>
      </c>
      <c r="D61" s="183" t="s">
        <v>480</v>
      </c>
      <c r="E61" s="76" t="s">
        <v>77</v>
      </c>
      <c r="F61" s="75" t="s">
        <v>884</v>
      </c>
      <c r="G61" s="75" t="s">
        <v>1939</v>
      </c>
      <c r="H61" s="75" t="s">
        <v>1940</v>
      </c>
      <c r="I61" s="75" t="s">
        <v>907</v>
      </c>
      <c r="J61" s="75" t="s">
        <v>1941</v>
      </c>
    </row>
    <row r="62" spans="1:10" ht="48" customHeight="1" x14ac:dyDescent="0.2">
      <c r="A62" s="75" t="s">
        <v>1223</v>
      </c>
      <c r="B62" s="183" t="s">
        <v>21</v>
      </c>
      <c r="C62" s="183" t="s">
        <v>1224</v>
      </c>
      <c r="D62" s="183" t="s">
        <v>480</v>
      </c>
      <c r="E62" s="76" t="s">
        <v>77</v>
      </c>
      <c r="F62" s="75" t="s">
        <v>883</v>
      </c>
      <c r="G62" s="75" t="s">
        <v>1942</v>
      </c>
      <c r="H62" s="75" t="s">
        <v>1943</v>
      </c>
      <c r="I62" s="75" t="s">
        <v>909</v>
      </c>
      <c r="J62" s="75" t="s">
        <v>1944</v>
      </c>
    </row>
    <row r="63" spans="1:10" ht="48" customHeight="1" x14ac:dyDescent="0.2">
      <c r="A63" s="75" t="s">
        <v>1221</v>
      </c>
      <c r="B63" s="183" t="s">
        <v>25</v>
      </c>
      <c r="C63" s="183" t="s">
        <v>1222</v>
      </c>
      <c r="D63" s="183" t="s">
        <v>480</v>
      </c>
      <c r="E63" s="76" t="s">
        <v>77</v>
      </c>
      <c r="F63" s="75" t="s">
        <v>885</v>
      </c>
      <c r="G63" s="75" t="s">
        <v>1945</v>
      </c>
      <c r="H63" s="75" t="s">
        <v>1946</v>
      </c>
      <c r="I63" s="75" t="s">
        <v>909</v>
      </c>
      <c r="J63" s="75" t="s">
        <v>1947</v>
      </c>
    </row>
    <row r="64" spans="1:10" ht="60" customHeight="1" x14ac:dyDescent="0.2">
      <c r="A64" s="75" t="s">
        <v>1225</v>
      </c>
      <c r="B64" s="183" t="s">
        <v>25</v>
      </c>
      <c r="C64" s="183" t="s">
        <v>83</v>
      </c>
      <c r="D64" s="183" t="s">
        <v>377</v>
      </c>
      <c r="E64" s="76" t="s">
        <v>77</v>
      </c>
      <c r="F64" s="75" t="s">
        <v>886</v>
      </c>
      <c r="G64" s="75" t="s">
        <v>1948</v>
      </c>
      <c r="H64" s="75" t="s">
        <v>1948</v>
      </c>
      <c r="I64" s="75" t="s">
        <v>909</v>
      </c>
      <c r="J64" s="75" t="s">
        <v>1949</v>
      </c>
    </row>
    <row r="65" spans="1:10" ht="48" customHeight="1" x14ac:dyDescent="0.2">
      <c r="A65" s="75" t="s">
        <v>1226</v>
      </c>
      <c r="B65" s="183" t="s">
        <v>25</v>
      </c>
      <c r="C65" s="183" t="s">
        <v>1227</v>
      </c>
      <c r="D65" s="183" t="s">
        <v>480</v>
      </c>
      <c r="E65" s="76" t="s">
        <v>77</v>
      </c>
      <c r="F65" s="75" t="s">
        <v>900</v>
      </c>
      <c r="G65" s="75" t="s">
        <v>1950</v>
      </c>
      <c r="H65" s="75" t="s">
        <v>1951</v>
      </c>
      <c r="I65" s="75" t="s">
        <v>911</v>
      </c>
      <c r="J65" s="75" t="s">
        <v>1929</v>
      </c>
    </row>
    <row r="66" spans="1:10" ht="24" customHeight="1" x14ac:dyDescent="0.2">
      <c r="A66" s="75" t="s">
        <v>1728</v>
      </c>
      <c r="B66" s="183" t="s">
        <v>25</v>
      </c>
      <c r="C66" s="183" t="s">
        <v>1707</v>
      </c>
      <c r="D66" s="183" t="s">
        <v>1952</v>
      </c>
      <c r="E66" s="76" t="s">
        <v>28</v>
      </c>
      <c r="F66" s="75" t="s">
        <v>1953</v>
      </c>
      <c r="G66" s="75" t="s">
        <v>1954</v>
      </c>
      <c r="H66" s="75" t="s">
        <v>1955</v>
      </c>
      <c r="I66" s="75" t="s">
        <v>911</v>
      </c>
      <c r="J66" s="75" t="s">
        <v>1956</v>
      </c>
    </row>
    <row r="67" spans="1:10" ht="36" customHeight="1" x14ac:dyDescent="0.2">
      <c r="A67" s="75" t="s">
        <v>112</v>
      </c>
      <c r="B67" s="183" t="s">
        <v>21</v>
      </c>
      <c r="C67" s="183" t="s">
        <v>113</v>
      </c>
      <c r="D67" s="183" t="s">
        <v>480</v>
      </c>
      <c r="E67" s="76" t="s">
        <v>39</v>
      </c>
      <c r="F67" s="75" t="s">
        <v>890</v>
      </c>
      <c r="G67" s="75" t="s">
        <v>1957</v>
      </c>
      <c r="H67" s="75" t="s">
        <v>1958</v>
      </c>
      <c r="I67" s="75" t="s">
        <v>1959</v>
      </c>
      <c r="J67" s="75" t="s">
        <v>1960</v>
      </c>
    </row>
    <row r="68" spans="1:10" ht="24" customHeight="1" x14ac:dyDescent="0.2">
      <c r="A68" s="75" t="s">
        <v>1228</v>
      </c>
      <c r="B68" s="183" t="s">
        <v>25</v>
      </c>
      <c r="C68" s="183" t="s">
        <v>1229</v>
      </c>
      <c r="D68" s="183" t="s">
        <v>1169</v>
      </c>
      <c r="E68" s="76" t="s">
        <v>23</v>
      </c>
      <c r="F68" s="75" t="s">
        <v>1230</v>
      </c>
      <c r="G68" s="75" t="s">
        <v>1231</v>
      </c>
      <c r="H68" s="75" t="s">
        <v>1232</v>
      </c>
      <c r="I68" s="75" t="s">
        <v>912</v>
      </c>
      <c r="J68" s="75" t="s">
        <v>1961</v>
      </c>
    </row>
    <row r="69" spans="1:10" ht="36" customHeight="1" x14ac:dyDescent="0.2">
      <c r="A69" s="75" t="s">
        <v>1233</v>
      </c>
      <c r="B69" s="183" t="s">
        <v>25</v>
      </c>
      <c r="C69" s="183" t="s">
        <v>1234</v>
      </c>
      <c r="D69" s="183" t="s">
        <v>480</v>
      </c>
      <c r="E69" s="76" t="s">
        <v>80</v>
      </c>
      <c r="F69" s="75" t="s">
        <v>928</v>
      </c>
      <c r="G69" s="75" t="s">
        <v>1962</v>
      </c>
      <c r="H69" s="75" t="s">
        <v>1963</v>
      </c>
      <c r="I69" s="75" t="s">
        <v>913</v>
      </c>
      <c r="J69" s="75" t="s">
        <v>1964</v>
      </c>
    </row>
    <row r="70" spans="1:10" ht="24" customHeight="1" x14ac:dyDescent="0.2">
      <c r="A70" s="75" t="s">
        <v>72</v>
      </c>
      <c r="B70" s="183" t="s">
        <v>25</v>
      </c>
      <c r="C70" s="183" t="s">
        <v>73</v>
      </c>
      <c r="D70" s="183" t="s">
        <v>336</v>
      </c>
      <c r="E70" s="76" t="s">
        <v>23</v>
      </c>
      <c r="F70" s="75" t="s">
        <v>1235</v>
      </c>
      <c r="G70" s="75" t="s">
        <v>1883</v>
      </c>
      <c r="H70" s="75" t="s">
        <v>1965</v>
      </c>
      <c r="I70" s="75" t="s">
        <v>913</v>
      </c>
      <c r="J70" s="75" t="s">
        <v>1966</v>
      </c>
    </row>
    <row r="71" spans="1:10" ht="60" customHeight="1" x14ac:dyDescent="0.2">
      <c r="A71" s="75" t="s">
        <v>1236</v>
      </c>
      <c r="B71" s="183" t="s">
        <v>21</v>
      </c>
      <c r="C71" s="183" t="s">
        <v>1091</v>
      </c>
      <c r="D71" s="183" t="s">
        <v>264</v>
      </c>
      <c r="E71" s="76" t="s">
        <v>23</v>
      </c>
      <c r="F71" s="75" t="s">
        <v>1237</v>
      </c>
      <c r="G71" s="75" t="s">
        <v>1967</v>
      </c>
      <c r="H71" s="75" t="s">
        <v>1968</v>
      </c>
      <c r="I71" s="75" t="s">
        <v>914</v>
      </c>
      <c r="J71" s="75" t="s">
        <v>1969</v>
      </c>
    </row>
    <row r="72" spans="1:10" ht="36" customHeight="1" x14ac:dyDescent="0.2">
      <c r="A72" s="75" t="s">
        <v>1238</v>
      </c>
      <c r="B72" s="183" t="s">
        <v>21</v>
      </c>
      <c r="C72" s="183" t="s">
        <v>1239</v>
      </c>
      <c r="D72" s="183" t="s">
        <v>480</v>
      </c>
      <c r="E72" s="76" t="s">
        <v>39</v>
      </c>
      <c r="F72" s="75" t="s">
        <v>903</v>
      </c>
      <c r="G72" s="75" t="s">
        <v>1970</v>
      </c>
      <c r="H72" s="75" t="s">
        <v>1971</v>
      </c>
      <c r="I72" s="75" t="s">
        <v>914</v>
      </c>
      <c r="J72" s="75" t="s">
        <v>1972</v>
      </c>
    </row>
    <row r="73" spans="1:10" ht="24" customHeight="1" x14ac:dyDescent="0.2">
      <c r="A73" s="75" t="s">
        <v>1241</v>
      </c>
      <c r="B73" s="183" t="s">
        <v>21</v>
      </c>
      <c r="C73" s="183" t="s">
        <v>1015</v>
      </c>
      <c r="D73" s="183" t="s">
        <v>336</v>
      </c>
      <c r="E73" s="76" t="s">
        <v>39</v>
      </c>
      <c r="F73" s="75" t="s">
        <v>1242</v>
      </c>
      <c r="G73" s="75" t="s">
        <v>1973</v>
      </c>
      <c r="H73" s="75" t="s">
        <v>1974</v>
      </c>
      <c r="I73" s="75" t="s">
        <v>914</v>
      </c>
      <c r="J73" s="75" t="s">
        <v>1975</v>
      </c>
    </row>
    <row r="74" spans="1:10" ht="24" customHeight="1" x14ac:dyDescent="0.2">
      <c r="A74" s="75" t="s">
        <v>1245</v>
      </c>
      <c r="B74" s="183" t="s">
        <v>105</v>
      </c>
      <c r="C74" s="183" t="s">
        <v>1246</v>
      </c>
      <c r="D74" s="183" t="s">
        <v>440</v>
      </c>
      <c r="E74" s="76" t="s">
        <v>77</v>
      </c>
      <c r="F74" s="75" t="s">
        <v>883</v>
      </c>
      <c r="G74" s="75" t="s">
        <v>1247</v>
      </c>
      <c r="H74" s="75" t="s">
        <v>1248</v>
      </c>
      <c r="I74" s="75" t="s">
        <v>915</v>
      </c>
      <c r="J74" s="75" t="s">
        <v>1976</v>
      </c>
    </row>
    <row r="75" spans="1:10" ht="36" customHeight="1" x14ac:dyDescent="0.2">
      <c r="A75" s="75" t="s">
        <v>1243</v>
      </c>
      <c r="B75" s="183" t="s">
        <v>25</v>
      </c>
      <c r="C75" s="183" t="s">
        <v>1244</v>
      </c>
      <c r="D75" s="183" t="s">
        <v>388</v>
      </c>
      <c r="E75" s="76" t="s">
        <v>60</v>
      </c>
      <c r="F75" s="75" t="s">
        <v>886</v>
      </c>
      <c r="G75" s="75" t="s">
        <v>1977</v>
      </c>
      <c r="H75" s="75" t="s">
        <v>1977</v>
      </c>
      <c r="I75" s="75" t="s">
        <v>915</v>
      </c>
      <c r="J75" s="75" t="s">
        <v>1978</v>
      </c>
    </row>
    <row r="76" spans="1:10" ht="24" customHeight="1" x14ac:dyDescent="0.2">
      <c r="A76" s="75" t="s">
        <v>1259</v>
      </c>
      <c r="B76" s="183" t="s">
        <v>25</v>
      </c>
      <c r="C76" s="183" t="s">
        <v>1260</v>
      </c>
      <c r="D76" s="183" t="s">
        <v>480</v>
      </c>
      <c r="E76" s="76" t="s">
        <v>62</v>
      </c>
      <c r="F76" s="75" t="s">
        <v>883</v>
      </c>
      <c r="G76" s="75" t="s">
        <v>1979</v>
      </c>
      <c r="H76" s="75" t="s">
        <v>1980</v>
      </c>
      <c r="I76" s="75" t="s">
        <v>916</v>
      </c>
      <c r="J76" s="75" t="s">
        <v>1981</v>
      </c>
    </row>
    <row r="77" spans="1:10" ht="24" customHeight="1" x14ac:dyDescent="0.2">
      <c r="A77" s="75" t="s">
        <v>1256</v>
      </c>
      <c r="B77" s="183" t="s">
        <v>25</v>
      </c>
      <c r="C77" s="183" t="s">
        <v>1257</v>
      </c>
      <c r="D77" s="183" t="s">
        <v>1258</v>
      </c>
      <c r="E77" s="76" t="s">
        <v>77</v>
      </c>
      <c r="F77" s="75" t="s">
        <v>892</v>
      </c>
      <c r="G77" s="75" t="s">
        <v>1982</v>
      </c>
      <c r="H77" s="75" t="s">
        <v>1983</v>
      </c>
      <c r="I77" s="75" t="s">
        <v>916</v>
      </c>
      <c r="J77" s="75" t="s">
        <v>1984</v>
      </c>
    </row>
    <row r="78" spans="1:10" ht="24" customHeight="1" x14ac:dyDescent="0.2">
      <c r="A78" s="75" t="s">
        <v>1261</v>
      </c>
      <c r="B78" s="183" t="s">
        <v>110</v>
      </c>
      <c r="C78" s="183" t="s">
        <v>1262</v>
      </c>
      <c r="D78" s="183" t="s">
        <v>1263</v>
      </c>
      <c r="E78" s="76" t="s">
        <v>80</v>
      </c>
      <c r="F78" s="75" t="s">
        <v>886</v>
      </c>
      <c r="G78" s="75" t="s">
        <v>1985</v>
      </c>
      <c r="H78" s="75" t="s">
        <v>1985</v>
      </c>
      <c r="I78" s="75" t="s">
        <v>916</v>
      </c>
      <c r="J78" s="75" t="s">
        <v>1986</v>
      </c>
    </row>
    <row r="79" spans="1:10" ht="36" customHeight="1" x14ac:dyDescent="0.2">
      <c r="A79" s="75" t="s">
        <v>1251</v>
      </c>
      <c r="B79" s="183" t="s">
        <v>21</v>
      </c>
      <c r="C79" s="183" t="s">
        <v>1252</v>
      </c>
      <c r="D79" s="183" t="s">
        <v>480</v>
      </c>
      <c r="E79" s="76" t="s">
        <v>39</v>
      </c>
      <c r="F79" s="75" t="s">
        <v>889</v>
      </c>
      <c r="G79" s="75" t="s">
        <v>1987</v>
      </c>
      <c r="H79" s="75" t="s">
        <v>1988</v>
      </c>
      <c r="I79" s="75" t="s">
        <v>916</v>
      </c>
      <c r="J79" s="75" t="s">
        <v>1989</v>
      </c>
    </row>
    <row r="80" spans="1:10" ht="24" customHeight="1" x14ac:dyDescent="0.2">
      <c r="A80" s="75" t="s">
        <v>1249</v>
      </c>
      <c r="B80" s="183" t="s">
        <v>105</v>
      </c>
      <c r="C80" s="183" t="s">
        <v>1070</v>
      </c>
      <c r="D80" s="183" t="s">
        <v>215</v>
      </c>
      <c r="E80" s="76" t="s">
        <v>23</v>
      </c>
      <c r="F80" s="75" t="s">
        <v>1250</v>
      </c>
      <c r="G80" s="75" t="s">
        <v>1990</v>
      </c>
      <c r="H80" s="75" t="s">
        <v>1991</v>
      </c>
      <c r="I80" s="75" t="s">
        <v>916</v>
      </c>
      <c r="J80" s="75" t="s">
        <v>1992</v>
      </c>
    </row>
    <row r="81" spans="1:10" ht="24" customHeight="1" x14ac:dyDescent="0.2">
      <c r="A81" s="75" t="s">
        <v>1253</v>
      </c>
      <c r="B81" s="183" t="s">
        <v>21</v>
      </c>
      <c r="C81" s="183" t="s">
        <v>1254</v>
      </c>
      <c r="D81" s="183" t="s">
        <v>205</v>
      </c>
      <c r="E81" s="76" t="s">
        <v>39</v>
      </c>
      <c r="F81" s="75" t="s">
        <v>1255</v>
      </c>
      <c r="G81" s="75" t="s">
        <v>1993</v>
      </c>
      <c r="H81" s="75" t="s">
        <v>1994</v>
      </c>
      <c r="I81" s="75" t="s">
        <v>917</v>
      </c>
      <c r="J81" s="75" t="s">
        <v>1995</v>
      </c>
    </row>
    <row r="82" spans="1:10" ht="36" customHeight="1" x14ac:dyDescent="0.2">
      <c r="A82" s="75" t="s">
        <v>1264</v>
      </c>
      <c r="B82" s="183" t="s">
        <v>21</v>
      </c>
      <c r="C82" s="183" t="s">
        <v>1265</v>
      </c>
      <c r="D82" s="183" t="s">
        <v>480</v>
      </c>
      <c r="E82" s="76" t="s">
        <v>39</v>
      </c>
      <c r="F82" s="75" t="s">
        <v>1266</v>
      </c>
      <c r="G82" s="75" t="s">
        <v>1996</v>
      </c>
      <c r="H82" s="75" t="s">
        <v>1997</v>
      </c>
      <c r="I82" s="75" t="s">
        <v>917</v>
      </c>
      <c r="J82" s="75" t="s">
        <v>1998</v>
      </c>
    </row>
    <row r="83" spans="1:10" ht="48" customHeight="1" x14ac:dyDescent="0.2">
      <c r="A83" s="75" t="s">
        <v>1269</v>
      </c>
      <c r="B83" s="183" t="s">
        <v>21</v>
      </c>
      <c r="C83" s="183" t="s">
        <v>1270</v>
      </c>
      <c r="D83" s="183" t="s">
        <v>480</v>
      </c>
      <c r="E83" s="76" t="s">
        <v>77</v>
      </c>
      <c r="F83" s="75" t="s">
        <v>886</v>
      </c>
      <c r="G83" s="75" t="s">
        <v>1999</v>
      </c>
      <c r="H83" s="75" t="s">
        <v>1999</v>
      </c>
      <c r="I83" s="75" t="s">
        <v>917</v>
      </c>
      <c r="J83" s="75" t="s">
        <v>2000</v>
      </c>
    </row>
    <row r="84" spans="1:10" ht="24" customHeight="1" x14ac:dyDescent="0.2">
      <c r="A84" s="75" t="s">
        <v>1267</v>
      </c>
      <c r="B84" s="183" t="s">
        <v>21</v>
      </c>
      <c r="C84" s="183" t="s">
        <v>1268</v>
      </c>
      <c r="D84" s="183" t="s">
        <v>555</v>
      </c>
      <c r="E84" s="76" t="s">
        <v>77</v>
      </c>
      <c r="F84" s="75" t="s">
        <v>886</v>
      </c>
      <c r="G84" s="75" t="s">
        <v>2001</v>
      </c>
      <c r="H84" s="75" t="s">
        <v>2001</v>
      </c>
      <c r="I84" s="75" t="s">
        <v>918</v>
      </c>
      <c r="J84" s="75" t="s">
        <v>2002</v>
      </c>
    </row>
    <row r="85" spans="1:10" ht="48" customHeight="1" x14ac:dyDescent="0.2">
      <c r="A85" s="75" t="s">
        <v>81</v>
      </c>
      <c r="B85" s="183" t="s">
        <v>25</v>
      </c>
      <c r="C85" s="183" t="s">
        <v>82</v>
      </c>
      <c r="D85" s="183" t="s">
        <v>377</v>
      </c>
      <c r="E85" s="76" t="s">
        <v>77</v>
      </c>
      <c r="F85" s="75" t="s">
        <v>886</v>
      </c>
      <c r="G85" s="75" t="s">
        <v>2003</v>
      </c>
      <c r="H85" s="75" t="s">
        <v>2003</v>
      </c>
      <c r="I85" s="75" t="s">
        <v>918</v>
      </c>
      <c r="J85" s="75" t="s">
        <v>2004</v>
      </c>
    </row>
    <row r="86" spans="1:10" ht="24" customHeight="1" x14ac:dyDescent="0.2">
      <c r="A86" s="75" t="s">
        <v>135</v>
      </c>
      <c r="B86" s="183" t="s">
        <v>25</v>
      </c>
      <c r="C86" s="183" t="s">
        <v>136</v>
      </c>
      <c r="D86" s="183" t="s">
        <v>480</v>
      </c>
      <c r="E86" s="76" t="s">
        <v>80</v>
      </c>
      <c r="F86" s="75" t="s">
        <v>926</v>
      </c>
      <c r="G86" s="75" t="s">
        <v>2005</v>
      </c>
      <c r="H86" s="75" t="s">
        <v>2006</v>
      </c>
      <c r="I86" s="75" t="s">
        <v>918</v>
      </c>
      <c r="J86" s="75" t="s">
        <v>2007</v>
      </c>
    </row>
    <row r="87" spans="1:10" ht="36" customHeight="1" x14ac:dyDescent="0.2">
      <c r="A87" s="75" t="s">
        <v>1271</v>
      </c>
      <c r="B87" s="183" t="s">
        <v>21</v>
      </c>
      <c r="C87" s="183" t="s">
        <v>1272</v>
      </c>
      <c r="D87" s="183" t="s">
        <v>316</v>
      </c>
      <c r="E87" s="76" t="s">
        <v>23</v>
      </c>
      <c r="F87" s="75" t="s">
        <v>1273</v>
      </c>
      <c r="G87" s="75" t="s">
        <v>2008</v>
      </c>
      <c r="H87" s="75" t="s">
        <v>2009</v>
      </c>
      <c r="I87" s="75" t="s">
        <v>918</v>
      </c>
      <c r="J87" s="75" t="s">
        <v>2010</v>
      </c>
    </row>
    <row r="88" spans="1:10" ht="36" customHeight="1" x14ac:dyDescent="0.2">
      <c r="A88" s="75" t="s">
        <v>1276</v>
      </c>
      <c r="B88" s="183" t="s">
        <v>25</v>
      </c>
      <c r="C88" s="183" t="s">
        <v>1277</v>
      </c>
      <c r="D88" s="183">
        <v>135</v>
      </c>
      <c r="E88" s="76" t="s">
        <v>80</v>
      </c>
      <c r="F88" s="75" t="s">
        <v>886</v>
      </c>
      <c r="G88" s="75" t="s">
        <v>2011</v>
      </c>
      <c r="H88" s="75" t="s">
        <v>2011</v>
      </c>
      <c r="I88" s="75" t="s">
        <v>918</v>
      </c>
      <c r="J88" s="75" t="s">
        <v>2012</v>
      </c>
    </row>
    <row r="89" spans="1:10" ht="24" customHeight="1" x14ac:dyDescent="0.2">
      <c r="A89" s="75" t="s">
        <v>90</v>
      </c>
      <c r="B89" s="183" t="s">
        <v>21</v>
      </c>
      <c r="C89" s="183" t="s">
        <v>91</v>
      </c>
      <c r="D89" s="183" t="s">
        <v>218</v>
      </c>
      <c r="E89" s="76" t="s">
        <v>23</v>
      </c>
      <c r="F89" s="75" t="s">
        <v>994</v>
      </c>
      <c r="G89" s="75" t="s">
        <v>2013</v>
      </c>
      <c r="H89" s="75" t="s">
        <v>2014</v>
      </c>
      <c r="I89" s="75" t="s">
        <v>919</v>
      </c>
      <c r="J89" s="75" t="s">
        <v>2015</v>
      </c>
    </row>
    <row r="90" spans="1:10" ht="36" customHeight="1" x14ac:dyDescent="0.2">
      <c r="A90" s="75" t="s">
        <v>1274</v>
      </c>
      <c r="B90" s="183" t="s">
        <v>21</v>
      </c>
      <c r="C90" s="183" t="s">
        <v>1275</v>
      </c>
      <c r="D90" s="183" t="s">
        <v>480</v>
      </c>
      <c r="E90" s="76" t="s">
        <v>77</v>
      </c>
      <c r="F90" s="75" t="s">
        <v>902</v>
      </c>
      <c r="G90" s="75" t="s">
        <v>2016</v>
      </c>
      <c r="H90" s="75" t="s">
        <v>2017</v>
      </c>
      <c r="I90" s="75" t="s">
        <v>919</v>
      </c>
      <c r="J90" s="75" t="s">
        <v>2018</v>
      </c>
    </row>
    <row r="91" spans="1:10" ht="24" customHeight="1" x14ac:dyDescent="0.2">
      <c r="A91" s="75" t="s">
        <v>146</v>
      </c>
      <c r="B91" s="183" t="s">
        <v>25</v>
      </c>
      <c r="C91" s="183" t="s">
        <v>147</v>
      </c>
      <c r="D91" s="183" t="s">
        <v>480</v>
      </c>
      <c r="E91" s="76" t="s">
        <v>77</v>
      </c>
      <c r="F91" s="75" t="s">
        <v>900</v>
      </c>
      <c r="G91" s="75" t="s">
        <v>2019</v>
      </c>
      <c r="H91" s="75" t="s">
        <v>2020</v>
      </c>
      <c r="I91" s="75" t="s">
        <v>919</v>
      </c>
      <c r="J91" s="75" t="s">
        <v>2021</v>
      </c>
    </row>
    <row r="92" spans="1:10" ht="48" customHeight="1" x14ac:dyDescent="0.2">
      <c r="A92" s="75" t="s">
        <v>86</v>
      </c>
      <c r="B92" s="183" t="s">
        <v>25</v>
      </c>
      <c r="C92" s="183" t="s">
        <v>87</v>
      </c>
      <c r="D92" s="183" t="s">
        <v>388</v>
      </c>
      <c r="E92" s="76" t="s">
        <v>60</v>
      </c>
      <c r="F92" s="75" t="s">
        <v>886</v>
      </c>
      <c r="G92" s="75" t="s">
        <v>2022</v>
      </c>
      <c r="H92" s="75" t="s">
        <v>2022</v>
      </c>
      <c r="I92" s="75" t="s">
        <v>919</v>
      </c>
      <c r="J92" s="75" t="s">
        <v>2023</v>
      </c>
    </row>
    <row r="93" spans="1:10" ht="36" customHeight="1" x14ac:dyDescent="0.2">
      <c r="A93" s="75" t="s">
        <v>141</v>
      </c>
      <c r="B93" s="183" t="s">
        <v>21</v>
      </c>
      <c r="C93" s="183" t="s">
        <v>1278</v>
      </c>
      <c r="D93" s="183" t="s">
        <v>480</v>
      </c>
      <c r="E93" s="76" t="s">
        <v>77</v>
      </c>
      <c r="F93" s="75" t="s">
        <v>883</v>
      </c>
      <c r="G93" s="75" t="s">
        <v>2024</v>
      </c>
      <c r="H93" s="75" t="s">
        <v>2025</v>
      </c>
      <c r="I93" s="75" t="s">
        <v>919</v>
      </c>
      <c r="J93" s="75" t="s">
        <v>2026</v>
      </c>
    </row>
    <row r="94" spans="1:10" ht="24" customHeight="1" x14ac:dyDescent="0.2">
      <c r="A94" s="75" t="s">
        <v>108</v>
      </c>
      <c r="B94" s="183" t="s">
        <v>105</v>
      </c>
      <c r="C94" s="183" t="s">
        <v>109</v>
      </c>
      <c r="D94" s="183" t="s">
        <v>440</v>
      </c>
      <c r="E94" s="76" t="s">
        <v>107</v>
      </c>
      <c r="F94" s="75" t="s">
        <v>883</v>
      </c>
      <c r="G94" s="75" t="s">
        <v>2027</v>
      </c>
      <c r="H94" s="75" t="s">
        <v>2028</v>
      </c>
      <c r="I94" s="75" t="s">
        <v>920</v>
      </c>
      <c r="J94" s="75" t="s">
        <v>2029</v>
      </c>
    </row>
    <row r="95" spans="1:10" ht="24" customHeight="1" x14ac:dyDescent="0.2">
      <c r="A95" s="75" t="s">
        <v>1279</v>
      </c>
      <c r="B95" s="183" t="s">
        <v>21</v>
      </c>
      <c r="C95" s="183" t="s">
        <v>1280</v>
      </c>
      <c r="D95" s="183" t="s">
        <v>480</v>
      </c>
      <c r="E95" s="76" t="s">
        <v>77</v>
      </c>
      <c r="F95" s="75" t="s">
        <v>885</v>
      </c>
      <c r="G95" s="75" t="s">
        <v>2030</v>
      </c>
      <c r="H95" s="75" t="s">
        <v>2031</v>
      </c>
      <c r="I95" s="75" t="s">
        <v>921</v>
      </c>
      <c r="J95" s="75" t="s">
        <v>2032</v>
      </c>
    </row>
    <row r="96" spans="1:10" ht="36" customHeight="1" x14ac:dyDescent="0.2">
      <c r="A96" s="75" t="s">
        <v>84</v>
      </c>
      <c r="B96" s="183" t="s">
        <v>25</v>
      </c>
      <c r="C96" s="183" t="s">
        <v>85</v>
      </c>
      <c r="D96" s="183">
        <v>135</v>
      </c>
      <c r="E96" s="76" t="s">
        <v>80</v>
      </c>
      <c r="F96" s="75" t="s">
        <v>886</v>
      </c>
      <c r="G96" s="75" t="s">
        <v>2033</v>
      </c>
      <c r="H96" s="75" t="s">
        <v>2033</v>
      </c>
      <c r="I96" s="75" t="s">
        <v>921</v>
      </c>
      <c r="J96" s="75" t="s">
        <v>2034</v>
      </c>
    </row>
    <row r="97" spans="1:10" ht="36" customHeight="1" x14ac:dyDescent="0.2">
      <c r="A97" s="75" t="s">
        <v>26</v>
      </c>
      <c r="B97" s="183" t="s">
        <v>21</v>
      </c>
      <c r="C97" s="183" t="s">
        <v>27</v>
      </c>
      <c r="D97" s="183" t="s">
        <v>205</v>
      </c>
      <c r="E97" s="76" t="s">
        <v>28</v>
      </c>
      <c r="F97" s="75" t="s">
        <v>1281</v>
      </c>
      <c r="G97" s="75" t="s">
        <v>2035</v>
      </c>
      <c r="H97" s="75" t="s">
        <v>2036</v>
      </c>
      <c r="I97" s="75" t="s">
        <v>922</v>
      </c>
      <c r="J97" s="75" t="s">
        <v>2037</v>
      </c>
    </row>
    <row r="98" spans="1:10" ht="48" customHeight="1" x14ac:dyDescent="0.2">
      <c r="A98" s="75" t="s">
        <v>75</v>
      </c>
      <c r="B98" s="183" t="s">
        <v>25</v>
      </c>
      <c r="C98" s="183" t="s">
        <v>76</v>
      </c>
      <c r="D98" s="183" t="s">
        <v>355</v>
      </c>
      <c r="E98" s="76" t="s">
        <v>77</v>
      </c>
      <c r="F98" s="75" t="s">
        <v>886</v>
      </c>
      <c r="G98" s="75" t="s">
        <v>2038</v>
      </c>
      <c r="H98" s="75" t="s">
        <v>2038</v>
      </c>
      <c r="I98" s="75" t="s">
        <v>922</v>
      </c>
      <c r="J98" s="75" t="s">
        <v>2039</v>
      </c>
    </row>
    <row r="99" spans="1:10" ht="36" customHeight="1" x14ac:dyDescent="0.2">
      <c r="A99" s="75" t="s">
        <v>124</v>
      </c>
      <c r="B99" s="183" t="s">
        <v>21</v>
      </c>
      <c r="C99" s="183" t="s">
        <v>125</v>
      </c>
      <c r="D99" s="183" t="s">
        <v>480</v>
      </c>
      <c r="E99" s="76" t="s">
        <v>77</v>
      </c>
      <c r="F99" s="75" t="s">
        <v>910</v>
      </c>
      <c r="G99" s="75" t="s">
        <v>2040</v>
      </c>
      <c r="H99" s="75" t="s">
        <v>2041</v>
      </c>
      <c r="I99" s="75" t="s">
        <v>922</v>
      </c>
      <c r="J99" s="75" t="s">
        <v>2042</v>
      </c>
    </row>
    <row r="100" spans="1:10" ht="24" customHeight="1" x14ac:dyDescent="0.2">
      <c r="A100" s="75" t="s">
        <v>1282</v>
      </c>
      <c r="B100" s="183" t="s">
        <v>25</v>
      </c>
      <c r="C100" s="183" t="s">
        <v>1283</v>
      </c>
      <c r="D100" s="183" t="s">
        <v>1284</v>
      </c>
      <c r="E100" s="76" t="s">
        <v>39</v>
      </c>
      <c r="F100" s="75" t="s">
        <v>910</v>
      </c>
      <c r="G100" s="75" t="s">
        <v>2043</v>
      </c>
      <c r="H100" s="75" t="s">
        <v>2044</v>
      </c>
      <c r="I100" s="75" t="s">
        <v>922</v>
      </c>
      <c r="J100" s="75" t="s">
        <v>2045</v>
      </c>
    </row>
    <row r="101" spans="1:10" ht="24" customHeight="1" x14ac:dyDescent="0.2">
      <c r="A101" s="75" t="s">
        <v>149</v>
      </c>
      <c r="B101" s="183" t="s">
        <v>21</v>
      </c>
      <c r="C101" s="183" t="s">
        <v>1291</v>
      </c>
      <c r="D101" s="183" t="s">
        <v>480</v>
      </c>
      <c r="E101" s="76" t="s">
        <v>77</v>
      </c>
      <c r="F101" s="75" t="s">
        <v>900</v>
      </c>
      <c r="G101" s="75" t="s">
        <v>2046</v>
      </c>
      <c r="H101" s="75" t="s">
        <v>2047</v>
      </c>
      <c r="I101" s="75" t="s">
        <v>922</v>
      </c>
      <c r="J101" s="75" t="s">
        <v>1320</v>
      </c>
    </row>
    <row r="102" spans="1:10" ht="36" customHeight="1" x14ac:dyDescent="0.2">
      <c r="A102" s="75" t="s">
        <v>92</v>
      </c>
      <c r="B102" s="183" t="s">
        <v>25</v>
      </c>
      <c r="C102" s="183" t="s">
        <v>93</v>
      </c>
      <c r="D102" s="183">
        <v>167</v>
      </c>
      <c r="E102" s="76" t="s">
        <v>23</v>
      </c>
      <c r="F102" s="75" t="s">
        <v>893</v>
      </c>
      <c r="G102" s="75" t="s">
        <v>1285</v>
      </c>
      <c r="H102" s="75" t="s">
        <v>1286</v>
      </c>
      <c r="I102" s="75" t="s">
        <v>922</v>
      </c>
      <c r="J102" s="75" t="s">
        <v>2048</v>
      </c>
    </row>
    <row r="103" spans="1:10" ht="24" customHeight="1" x14ac:dyDescent="0.2">
      <c r="A103" s="75" t="s">
        <v>1287</v>
      </c>
      <c r="B103" s="183" t="s">
        <v>21</v>
      </c>
      <c r="C103" s="183" t="s">
        <v>1288</v>
      </c>
      <c r="D103" s="183" t="s">
        <v>377</v>
      </c>
      <c r="E103" s="76" t="s">
        <v>77</v>
      </c>
      <c r="F103" s="75" t="s">
        <v>885</v>
      </c>
      <c r="G103" s="75" t="s">
        <v>2049</v>
      </c>
      <c r="H103" s="75" t="s">
        <v>2050</v>
      </c>
      <c r="I103" s="75" t="s">
        <v>922</v>
      </c>
      <c r="J103" s="75" t="s">
        <v>2051</v>
      </c>
    </row>
    <row r="104" spans="1:10" ht="48" customHeight="1" x14ac:dyDescent="0.2">
      <c r="A104" s="75" t="s">
        <v>65</v>
      </c>
      <c r="B104" s="183" t="s">
        <v>21</v>
      </c>
      <c r="C104" s="183" t="s">
        <v>66</v>
      </c>
      <c r="D104" s="183" t="s">
        <v>325</v>
      </c>
      <c r="E104" s="76" t="s">
        <v>23</v>
      </c>
      <c r="F104" s="75" t="s">
        <v>1202</v>
      </c>
      <c r="G104" s="75" t="s">
        <v>2052</v>
      </c>
      <c r="H104" s="75" t="s">
        <v>2053</v>
      </c>
      <c r="I104" s="75" t="s">
        <v>922</v>
      </c>
      <c r="J104" s="75" t="s">
        <v>2054</v>
      </c>
    </row>
    <row r="105" spans="1:10" ht="24" customHeight="1" x14ac:dyDescent="0.2">
      <c r="A105" s="75" t="s">
        <v>131</v>
      </c>
      <c r="B105" s="183" t="s">
        <v>25</v>
      </c>
      <c r="C105" s="183" t="s">
        <v>132</v>
      </c>
      <c r="D105" s="183" t="s">
        <v>480</v>
      </c>
      <c r="E105" s="76" t="s">
        <v>80</v>
      </c>
      <c r="F105" s="75" t="s">
        <v>923</v>
      </c>
      <c r="G105" s="75" t="s">
        <v>2055</v>
      </c>
      <c r="H105" s="75" t="s">
        <v>2056</v>
      </c>
      <c r="I105" s="75" t="s">
        <v>925</v>
      </c>
      <c r="J105" s="75" t="s">
        <v>2057</v>
      </c>
    </row>
    <row r="106" spans="1:10" ht="36" customHeight="1" x14ac:dyDescent="0.2">
      <c r="A106" s="75" t="s">
        <v>1289</v>
      </c>
      <c r="B106" s="183" t="s">
        <v>21</v>
      </c>
      <c r="C106" s="183" t="s">
        <v>1290</v>
      </c>
      <c r="D106" s="183" t="s">
        <v>480</v>
      </c>
      <c r="E106" s="76" t="s">
        <v>77</v>
      </c>
      <c r="F106" s="75" t="s">
        <v>910</v>
      </c>
      <c r="G106" s="75" t="s">
        <v>2058</v>
      </c>
      <c r="H106" s="75" t="s">
        <v>2059</v>
      </c>
      <c r="I106" s="75" t="s">
        <v>925</v>
      </c>
      <c r="J106" s="75" t="s">
        <v>998</v>
      </c>
    </row>
    <row r="107" spans="1:10" ht="36" customHeight="1" x14ac:dyDescent="0.2">
      <c r="A107" s="75" t="s">
        <v>78</v>
      </c>
      <c r="B107" s="183" t="s">
        <v>25</v>
      </c>
      <c r="C107" s="183" t="s">
        <v>79</v>
      </c>
      <c r="D107" s="183">
        <v>135</v>
      </c>
      <c r="E107" s="76" t="s">
        <v>80</v>
      </c>
      <c r="F107" s="75" t="s">
        <v>886</v>
      </c>
      <c r="G107" s="75" t="s">
        <v>2060</v>
      </c>
      <c r="H107" s="75" t="s">
        <v>2060</v>
      </c>
      <c r="I107" s="75" t="s">
        <v>925</v>
      </c>
      <c r="J107" s="75" t="s">
        <v>1292</v>
      </c>
    </row>
    <row r="108" spans="1:10" ht="36" customHeight="1" x14ac:dyDescent="0.2">
      <c r="A108" s="75" t="s">
        <v>120</v>
      </c>
      <c r="B108" s="183" t="s">
        <v>21</v>
      </c>
      <c r="C108" s="183" t="s">
        <v>121</v>
      </c>
      <c r="D108" s="183" t="s">
        <v>480</v>
      </c>
      <c r="E108" s="76" t="s">
        <v>77</v>
      </c>
      <c r="F108" s="75" t="s">
        <v>888</v>
      </c>
      <c r="G108" s="75" t="s">
        <v>2061</v>
      </c>
      <c r="H108" s="75" t="s">
        <v>2062</v>
      </c>
      <c r="I108" s="75" t="s">
        <v>925</v>
      </c>
      <c r="J108" s="75" t="s">
        <v>2063</v>
      </c>
    </row>
    <row r="109" spans="1:10" ht="24" customHeight="1" x14ac:dyDescent="0.2">
      <c r="A109" s="75" t="s">
        <v>1293</v>
      </c>
      <c r="B109" s="183" t="s">
        <v>21</v>
      </c>
      <c r="C109" s="183" t="s">
        <v>1294</v>
      </c>
      <c r="D109" s="183" t="s">
        <v>480</v>
      </c>
      <c r="E109" s="76" t="s">
        <v>77</v>
      </c>
      <c r="F109" s="75" t="s">
        <v>908</v>
      </c>
      <c r="G109" s="75" t="s">
        <v>2064</v>
      </c>
      <c r="H109" s="75" t="s">
        <v>2065</v>
      </c>
      <c r="I109" s="75" t="s">
        <v>925</v>
      </c>
      <c r="J109" s="75" t="s">
        <v>2066</v>
      </c>
    </row>
    <row r="110" spans="1:10" ht="36" customHeight="1" x14ac:dyDescent="0.2">
      <c r="A110" s="75" t="s">
        <v>104</v>
      </c>
      <c r="B110" s="183" t="s">
        <v>105</v>
      </c>
      <c r="C110" s="183" t="s">
        <v>106</v>
      </c>
      <c r="D110" s="183" t="s">
        <v>440</v>
      </c>
      <c r="E110" s="76" t="s">
        <v>107</v>
      </c>
      <c r="F110" s="75" t="s">
        <v>886</v>
      </c>
      <c r="G110" s="75" t="s">
        <v>2067</v>
      </c>
      <c r="H110" s="75" t="s">
        <v>2067</v>
      </c>
      <c r="I110" s="75" t="s">
        <v>927</v>
      </c>
      <c r="J110" s="75" t="s">
        <v>2068</v>
      </c>
    </row>
    <row r="111" spans="1:10" ht="36" customHeight="1" x14ac:dyDescent="0.2">
      <c r="A111" s="75" t="s">
        <v>116</v>
      </c>
      <c r="B111" s="183" t="s">
        <v>21</v>
      </c>
      <c r="C111" s="183" t="s">
        <v>117</v>
      </c>
      <c r="D111" s="183" t="s">
        <v>480</v>
      </c>
      <c r="E111" s="76" t="s">
        <v>77</v>
      </c>
      <c r="F111" s="75" t="s">
        <v>887</v>
      </c>
      <c r="G111" s="75" t="s">
        <v>2069</v>
      </c>
      <c r="H111" s="75" t="s">
        <v>2070</v>
      </c>
      <c r="I111" s="75" t="s">
        <v>927</v>
      </c>
      <c r="J111" s="75" t="s">
        <v>2071</v>
      </c>
    </row>
    <row r="112" spans="1:10" ht="36" customHeight="1" x14ac:dyDescent="0.2">
      <c r="A112" s="75" t="s">
        <v>1295</v>
      </c>
      <c r="B112" s="183" t="s">
        <v>21</v>
      </c>
      <c r="C112" s="183" t="s">
        <v>1296</v>
      </c>
      <c r="D112" s="183" t="s">
        <v>480</v>
      </c>
      <c r="E112" s="76" t="s">
        <v>77</v>
      </c>
      <c r="F112" s="75" t="s">
        <v>895</v>
      </c>
      <c r="G112" s="75" t="s">
        <v>2072</v>
      </c>
      <c r="H112" s="75" t="s">
        <v>2073</v>
      </c>
      <c r="I112" s="75" t="s">
        <v>927</v>
      </c>
      <c r="J112" s="75" t="s">
        <v>2074</v>
      </c>
    </row>
    <row r="113" spans="1:10" ht="36" customHeight="1" x14ac:dyDescent="0.2">
      <c r="A113" s="75" t="s">
        <v>114</v>
      </c>
      <c r="B113" s="183" t="s">
        <v>21</v>
      </c>
      <c r="C113" s="183" t="s">
        <v>115</v>
      </c>
      <c r="D113" s="183" t="s">
        <v>480</v>
      </c>
      <c r="E113" s="76" t="s">
        <v>39</v>
      </c>
      <c r="F113" s="75" t="s">
        <v>1218</v>
      </c>
      <c r="G113" s="75" t="s">
        <v>2075</v>
      </c>
      <c r="H113" s="75" t="s">
        <v>2076</v>
      </c>
      <c r="I113" s="75" t="s">
        <v>927</v>
      </c>
      <c r="J113" s="75" t="s">
        <v>2077</v>
      </c>
    </row>
    <row r="114" spans="1:10" ht="24" customHeight="1" x14ac:dyDescent="0.2">
      <c r="A114" s="75" t="s">
        <v>1297</v>
      </c>
      <c r="B114" s="183" t="s">
        <v>25</v>
      </c>
      <c r="C114" s="183" t="s">
        <v>1298</v>
      </c>
      <c r="D114" s="183" t="s">
        <v>480</v>
      </c>
      <c r="E114" s="76" t="s">
        <v>80</v>
      </c>
      <c r="F114" s="75" t="s">
        <v>890</v>
      </c>
      <c r="G114" s="75" t="s">
        <v>1185</v>
      </c>
      <c r="H114" s="75" t="s">
        <v>2078</v>
      </c>
      <c r="I114" s="75" t="s">
        <v>927</v>
      </c>
      <c r="J114" s="75" t="s">
        <v>2079</v>
      </c>
    </row>
    <row r="115" spans="1:10" ht="36" customHeight="1" x14ac:dyDescent="0.2">
      <c r="A115" s="75" t="s">
        <v>118</v>
      </c>
      <c r="B115" s="183" t="s">
        <v>21</v>
      </c>
      <c r="C115" s="183" t="s">
        <v>119</v>
      </c>
      <c r="D115" s="183" t="s">
        <v>480</v>
      </c>
      <c r="E115" s="76" t="s">
        <v>77</v>
      </c>
      <c r="F115" s="75" t="s">
        <v>895</v>
      </c>
      <c r="G115" s="75" t="s">
        <v>2080</v>
      </c>
      <c r="H115" s="75" t="s">
        <v>2081</v>
      </c>
      <c r="I115" s="75" t="s">
        <v>927</v>
      </c>
      <c r="J115" s="75" t="s">
        <v>2082</v>
      </c>
    </row>
    <row r="116" spans="1:10" ht="24" customHeight="1" x14ac:dyDescent="0.2">
      <c r="A116" s="75" t="s">
        <v>1317</v>
      </c>
      <c r="B116" s="183" t="s">
        <v>21</v>
      </c>
      <c r="C116" s="183" t="s">
        <v>974</v>
      </c>
      <c r="D116" s="183" t="s">
        <v>205</v>
      </c>
      <c r="E116" s="76" t="s">
        <v>23</v>
      </c>
      <c r="F116" s="75" t="s">
        <v>2083</v>
      </c>
      <c r="G116" s="75" t="s">
        <v>2084</v>
      </c>
      <c r="H116" s="75" t="s">
        <v>2085</v>
      </c>
      <c r="I116" s="75" t="s">
        <v>927</v>
      </c>
      <c r="J116" s="75" t="s">
        <v>2086</v>
      </c>
    </row>
    <row r="117" spans="1:10" ht="24" customHeight="1" x14ac:dyDescent="0.2">
      <c r="A117" s="75" t="s">
        <v>1299</v>
      </c>
      <c r="B117" s="183" t="s">
        <v>25</v>
      </c>
      <c r="C117" s="183" t="s">
        <v>1064</v>
      </c>
      <c r="D117" s="183">
        <v>3.04</v>
      </c>
      <c r="E117" s="76" t="s">
        <v>23</v>
      </c>
      <c r="F117" s="75" t="s">
        <v>888</v>
      </c>
      <c r="G117" s="75" t="s">
        <v>2087</v>
      </c>
      <c r="H117" s="75" t="s">
        <v>2088</v>
      </c>
      <c r="I117" s="75" t="s">
        <v>927</v>
      </c>
      <c r="J117" s="75" t="s">
        <v>2089</v>
      </c>
    </row>
    <row r="118" spans="1:10" ht="24" customHeight="1" x14ac:dyDescent="0.2">
      <c r="A118" s="75" t="s">
        <v>1300</v>
      </c>
      <c r="B118" s="183" t="s">
        <v>105</v>
      </c>
      <c r="C118" s="183" t="s">
        <v>1301</v>
      </c>
      <c r="D118" s="183" t="s">
        <v>215</v>
      </c>
      <c r="E118" s="76" t="s">
        <v>23</v>
      </c>
      <c r="F118" s="75" t="s">
        <v>1302</v>
      </c>
      <c r="G118" s="75" t="s">
        <v>2090</v>
      </c>
      <c r="H118" s="75" t="s">
        <v>2091</v>
      </c>
      <c r="I118" s="75" t="s">
        <v>927</v>
      </c>
      <c r="J118" s="75" t="s">
        <v>2092</v>
      </c>
    </row>
    <row r="119" spans="1:10" ht="24" customHeight="1" x14ac:dyDescent="0.2">
      <c r="A119" s="75" t="s">
        <v>1303</v>
      </c>
      <c r="B119" s="183" t="s">
        <v>25</v>
      </c>
      <c r="C119" s="183" t="s">
        <v>1304</v>
      </c>
      <c r="D119" s="183" t="s">
        <v>480</v>
      </c>
      <c r="E119" s="76" t="s">
        <v>77</v>
      </c>
      <c r="F119" s="75" t="s">
        <v>883</v>
      </c>
      <c r="G119" s="75" t="s">
        <v>2093</v>
      </c>
      <c r="H119" s="75" t="s">
        <v>2094</v>
      </c>
      <c r="I119" s="75" t="s">
        <v>929</v>
      </c>
      <c r="J119" s="75" t="s">
        <v>2095</v>
      </c>
    </row>
    <row r="120" spans="1:10" ht="24" customHeight="1" x14ac:dyDescent="0.2">
      <c r="A120" s="75" t="s">
        <v>100</v>
      </c>
      <c r="B120" s="183" t="s">
        <v>25</v>
      </c>
      <c r="C120" s="183" t="s">
        <v>101</v>
      </c>
      <c r="D120" s="183" t="s">
        <v>377</v>
      </c>
      <c r="E120" s="76" t="s">
        <v>77</v>
      </c>
      <c r="F120" s="75" t="s">
        <v>883</v>
      </c>
      <c r="G120" s="75" t="s">
        <v>2096</v>
      </c>
      <c r="H120" s="75" t="s">
        <v>2097</v>
      </c>
      <c r="I120" s="75" t="s">
        <v>929</v>
      </c>
      <c r="J120" s="75" t="s">
        <v>2098</v>
      </c>
    </row>
    <row r="121" spans="1:10" ht="24" customHeight="1" x14ac:dyDescent="0.2">
      <c r="A121" s="75" t="s">
        <v>1305</v>
      </c>
      <c r="B121" s="183" t="s">
        <v>105</v>
      </c>
      <c r="C121" s="183" t="s">
        <v>1306</v>
      </c>
      <c r="D121" s="183" t="s">
        <v>215</v>
      </c>
      <c r="E121" s="76" t="s">
        <v>77</v>
      </c>
      <c r="F121" s="75" t="s">
        <v>883</v>
      </c>
      <c r="G121" s="75" t="s">
        <v>2099</v>
      </c>
      <c r="H121" s="75" t="s">
        <v>2100</v>
      </c>
      <c r="I121" s="75" t="s">
        <v>929</v>
      </c>
      <c r="J121" s="75" t="s">
        <v>1309</v>
      </c>
    </row>
    <row r="122" spans="1:10" ht="36" customHeight="1" x14ac:dyDescent="0.2">
      <c r="A122" s="75" t="s">
        <v>1307</v>
      </c>
      <c r="B122" s="183" t="s">
        <v>21</v>
      </c>
      <c r="C122" s="183" t="s">
        <v>1308</v>
      </c>
      <c r="D122" s="183" t="s">
        <v>480</v>
      </c>
      <c r="E122" s="76" t="s">
        <v>77</v>
      </c>
      <c r="F122" s="75" t="s">
        <v>905</v>
      </c>
      <c r="G122" s="75" t="s">
        <v>2101</v>
      </c>
      <c r="H122" s="75" t="s">
        <v>2102</v>
      </c>
      <c r="I122" s="75" t="s">
        <v>929</v>
      </c>
      <c r="J122" s="75" t="s">
        <v>2103</v>
      </c>
    </row>
    <row r="123" spans="1:10" ht="24" customHeight="1" x14ac:dyDescent="0.2">
      <c r="A123" s="75" t="s">
        <v>1310</v>
      </c>
      <c r="B123" s="183" t="s">
        <v>25</v>
      </c>
      <c r="C123" s="183" t="s">
        <v>1311</v>
      </c>
      <c r="D123" s="183">
        <v>13.6</v>
      </c>
      <c r="E123" s="76" t="s">
        <v>23</v>
      </c>
      <c r="F123" s="75" t="s">
        <v>1312</v>
      </c>
      <c r="G123" s="75" t="s">
        <v>2104</v>
      </c>
      <c r="H123" s="75" t="s">
        <v>2105</v>
      </c>
      <c r="I123" s="75" t="s">
        <v>929</v>
      </c>
      <c r="J123" s="75" t="s">
        <v>2106</v>
      </c>
    </row>
    <row r="124" spans="1:10" ht="24" customHeight="1" x14ac:dyDescent="0.2">
      <c r="A124" s="75" t="s">
        <v>148</v>
      </c>
      <c r="B124" s="183" t="s">
        <v>21</v>
      </c>
      <c r="C124" s="183" t="s">
        <v>1313</v>
      </c>
      <c r="D124" s="183" t="s">
        <v>480</v>
      </c>
      <c r="E124" s="76" t="s">
        <v>77</v>
      </c>
      <c r="F124" s="75" t="s">
        <v>895</v>
      </c>
      <c r="G124" s="75" t="s">
        <v>2107</v>
      </c>
      <c r="H124" s="75" t="s">
        <v>2108</v>
      </c>
      <c r="I124" s="75" t="s">
        <v>929</v>
      </c>
      <c r="J124" s="75" t="s">
        <v>2109</v>
      </c>
    </row>
    <row r="125" spans="1:10" ht="24" customHeight="1" x14ac:dyDescent="0.2">
      <c r="A125" s="75" t="s">
        <v>1314</v>
      </c>
      <c r="B125" s="183" t="s">
        <v>25</v>
      </c>
      <c r="C125" s="183" t="s">
        <v>1315</v>
      </c>
      <c r="D125" s="183" t="s">
        <v>480</v>
      </c>
      <c r="E125" s="76" t="s">
        <v>80</v>
      </c>
      <c r="F125" s="75" t="s">
        <v>889</v>
      </c>
      <c r="G125" s="75" t="s">
        <v>2110</v>
      </c>
      <c r="H125" s="75" t="s">
        <v>2111</v>
      </c>
      <c r="I125" s="75" t="s">
        <v>929</v>
      </c>
      <c r="J125" s="75" t="s">
        <v>931</v>
      </c>
    </row>
    <row r="126" spans="1:10" ht="24" customHeight="1" x14ac:dyDescent="0.2">
      <c r="A126" s="75" t="s">
        <v>133</v>
      </c>
      <c r="B126" s="183" t="s">
        <v>25</v>
      </c>
      <c r="C126" s="183" t="s">
        <v>134</v>
      </c>
      <c r="D126" s="183" t="s">
        <v>480</v>
      </c>
      <c r="E126" s="76" t="s">
        <v>80</v>
      </c>
      <c r="F126" s="75" t="s">
        <v>897</v>
      </c>
      <c r="G126" s="75" t="s">
        <v>2112</v>
      </c>
      <c r="H126" s="75" t="s">
        <v>2113</v>
      </c>
      <c r="I126" s="75" t="s">
        <v>930</v>
      </c>
      <c r="J126" s="75" t="s">
        <v>2114</v>
      </c>
    </row>
    <row r="127" spans="1:10" ht="24" customHeight="1" x14ac:dyDescent="0.2">
      <c r="A127" s="75" t="s">
        <v>1318</v>
      </c>
      <c r="B127" s="183" t="s">
        <v>21</v>
      </c>
      <c r="C127" s="183" t="s">
        <v>1319</v>
      </c>
      <c r="D127" s="183" t="s">
        <v>480</v>
      </c>
      <c r="E127" s="76" t="s">
        <v>77</v>
      </c>
      <c r="F127" s="75" t="s">
        <v>887</v>
      </c>
      <c r="G127" s="75" t="s">
        <v>2115</v>
      </c>
      <c r="H127" s="75" t="s">
        <v>2116</v>
      </c>
      <c r="I127" s="75" t="s">
        <v>930</v>
      </c>
      <c r="J127" s="75" t="s">
        <v>999</v>
      </c>
    </row>
    <row r="128" spans="1:10" ht="36" customHeight="1" x14ac:dyDescent="0.2">
      <c r="A128" s="75" t="s">
        <v>96</v>
      </c>
      <c r="B128" s="183" t="s">
        <v>25</v>
      </c>
      <c r="C128" s="183" t="s">
        <v>97</v>
      </c>
      <c r="D128" s="183" t="s">
        <v>377</v>
      </c>
      <c r="E128" s="76" t="s">
        <v>77</v>
      </c>
      <c r="F128" s="75" t="s">
        <v>886</v>
      </c>
      <c r="G128" s="75" t="s">
        <v>2117</v>
      </c>
      <c r="H128" s="75" t="s">
        <v>2117</v>
      </c>
      <c r="I128" s="75" t="s">
        <v>930</v>
      </c>
      <c r="J128" s="75" t="s">
        <v>1323</v>
      </c>
    </row>
    <row r="129" spans="1:10" ht="36" customHeight="1" x14ac:dyDescent="0.2">
      <c r="A129" s="75" t="s">
        <v>98</v>
      </c>
      <c r="B129" s="183" t="s">
        <v>25</v>
      </c>
      <c r="C129" s="183" t="s">
        <v>99</v>
      </c>
      <c r="D129" s="183" t="s">
        <v>377</v>
      </c>
      <c r="E129" s="76" t="s">
        <v>77</v>
      </c>
      <c r="F129" s="75" t="s">
        <v>886</v>
      </c>
      <c r="G129" s="75" t="s">
        <v>2117</v>
      </c>
      <c r="H129" s="75" t="s">
        <v>2117</v>
      </c>
      <c r="I129" s="75" t="s">
        <v>930</v>
      </c>
      <c r="J129" s="75" t="s">
        <v>932</v>
      </c>
    </row>
    <row r="130" spans="1:10" ht="24" customHeight="1" x14ac:dyDescent="0.2">
      <c r="A130" s="75" t="s">
        <v>1321</v>
      </c>
      <c r="B130" s="183" t="s">
        <v>105</v>
      </c>
      <c r="C130" s="183" t="s">
        <v>1065</v>
      </c>
      <c r="D130" s="183" t="s">
        <v>215</v>
      </c>
      <c r="E130" s="76" t="s">
        <v>23</v>
      </c>
      <c r="F130" s="75" t="s">
        <v>1322</v>
      </c>
      <c r="G130" s="75" t="s">
        <v>1240</v>
      </c>
      <c r="H130" s="75" t="s">
        <v>2118</v>
      </c>
      <c r="I130" s="75" t="s">
        <v>930</v>
      </c>
      <c r="J130" s="75" t="s">
        <v>933</v>
      </c>
    </row>
    <row r="131" spans="1:10" ht="36" customHeight="1" x14ac:dyDescent="0.2">
      <c r="A131" s="75" t="s">
        <v>122</v>
      </c>
      <c r="B131" s="183" t="s">
        <v>21</v>
      </c>
      <c r="C131" s="183" t="s">
        <v>123</v>
      </c>
      <c r="D131" s="183" t="s">
        <v>480</v>
      </c>
      <c r="E131" s="76" t="s">
        <v>77</v>
      </c>
      <c r="F131" s="75" t="s">
        <v>900</v>
      </c>
      <c r="G131" s="75" t="s">
        <v>2119</v>
      </c>
      <c r="H131" s="75" t="s">
        <v>2120</v>
      </c>
      <c r="I131" s="75" t="s">
        <v>930</v>
      </c>
      <c r="J131" s="75" t="s">
        <v>934</v>
      </c>
    </row>
    <row r="132" spans="1:10" ht="24" customHeight="1" x14ac:dyDescent="0.2">
      <c r="A132" s="75" t="s">
        <v>127</v>
      </c>
      <c r="B132" s="183" t="s">
        <v>25</v>
      </c>
      <c r="C132" s="183" t="s">
        <v>128</v>
      </c>
      <c r="D132" s="183" t="s">
        <v>480</v>
      </c>
      <c r="E132" s="76" t="s">
        <v>80</v>
      </c>
      <c r="F132" s="75" t="s">
        <v>923</v>
      </c>
      <c r="G132" s="75" t="s">
        <v>2121</v>
      </c>
      <c r="H132" s="75" t="s">
        <v>2122</v>
      </c>
      <c r="I132" s="75" t="s">
        <v>930</v>
      </c>
      <c r="J132" s="75" t="s">
        <v>935</v>
      </c>
    </row>
    <row r="133" spans="1:10" ht="24" customHeight="1" x14ac:dyDescent="0.2">
      <c r="A133" s="75" t="s">
        <v>1324</v>
      </c>
      <c r="B133" s="183" t="s">
        <v>105</v>
      </c>
      <c r="C133" s="183" t="s">
        <v>1325</v>
      </c>
      <c r="D133" s="183" t="s">
        <v>215</v>
      </c>
      <c r="E133" s="76" t="s">
        <v>77</v>
      </c>
      <c r="F133" s="75" t="s">
        <v>884</v>
      </c>
      <c r="G133" s="75" t="s">
        <v>2123</v>
      </c>
      <c r="H133" s="75" t="s">
        <v>2124</v>
      </c>
      <c r="I133" s="75" t="s">
        <v>930</v>
      </c>
      <c r="J133" s="75" t="s">
        <v>936</v>
      </c>
    </row>
    <row r="134" spans="1:10" ht="36" customHeight="1" x14ac:dyDescent="0.2">
      <c r="A134" s="75" t="s">
        <v>1326</v>
      </c>
      <c r="B134" s="183" t="s">
        <v>25</v>
      </c>
      <c r="C134" s="183" t="s">
        <v>1327</v>
      </c>
      <c r="D134" s="183" t="s">
        <v>480</v>
      </c>
      <c r="E134" s="76" t="s">
        <v>80</v>
      </c>
      <c r="F134" s="75" t="s">
        <v>885</v>
      </c>
      <c r="G134" s="75" t="s">
        <v>2125</v>
      </c>
      <c r="H134" s="75" t="s">
        <v>2126</v>
      </c>
      <c r="I134" s="75" t="s">
        <v>930</v>
      </c>
      <c r="J134" s="75" t="s">
        <v>937</v>
      </c>
    </row>
    <row r="135" spans="1:10" ht="24" customHeight="1" x14ac:dyDescent="0.2">
      <c r="A135" s="75" t="s">
        <v>1328</v>
      </c>
      <c r="B135" s="183" t="s">
        <v>105</v>
      </c>
      <c r="C135" s="183" t="s">
        <v>1069</v>
      </c>
      <c r="D135" s="183" t="s">
        <v>215</v>
      </c>
      <c r="E135" s="76" t="s">
        <v>23</v>
      </c>
      <c r="F135" s="75" t="s">
        <v>1329</v>
      </c>
      <c r="G135" s="75" t="s">
        <v>2127</v>
      </c>
      <c r="H135" s="75" t="s">
        <v>2128</v>
      </c>
      <c r="I135" s="75" t="s">
        <v>930</v>
      </c>
      <c r="J135" s="75" t="s">
        <v>937</v>
      </c>
    </row>
    <row r="136" spans="1:10" ht="24" customHeight="1" x14ac:dyDescent="0.2">
      <c r="A136" s="75" t="s">
        <v>1330</v>
      </c>
      <c r="B136" s="183" t="s">
        <v>21</v>
      </c>
      <c r="C136" s="183" t="s">
        <v>1331</v>
      </c>
      <c r="D136" s="183" t="s">
        <v>480</v>
      </c>
      <c r="E136" s="76" t="s">
        <v>77</v>
      </c>
      <c r="F136" s="75" t="s">
        <v>883</v>
      </c>
      <c r="G136" s="75" t="s">
        <v>2107</v>
      </c>
      <c r="H136" s="75" t="s">
        <v>2129</v>
      </c>
      <c r="I136" s="75" t="s">
        <v>940</v>
      </c>
      <c r="J136" s="75" t="s">
        <v>938</v>
      </c>
    </row>
    <row r="137" spans="1:10" ht="24" customHeight="1" x14ac:dyDescent="0.2">
      <c r="A137" s="75" t="s">
        <v>1332</v>
      </c>
      <c r="B137" s="183" t="s">
        <v>25</v>
      </c>
      <c r="C137" s="183" t="s">
        <v>1333</v>
      </c>
      <c r="D137" s="183" t="s">
        <v>480</v>
      </c>
      <c r="E137" s="76" t="s">
        <v>80</v>
      </c>
      <c r="F137" s="75" t="s">
        <v>923</v>
      </c>
      <c r="G137" s="75" t="s">
        <v>1865</v>
      </c>
      <c r="H137" s="75" t="s">
        <v>2130</v>
      </c>
      <c r="I137" s="75" t="s">
        <v>940</v>
      </c>
      <c r="J137" s="75" t="s">
        <v>938</v>
      </c>
    </row>
    <row r="138" spans="1:10" ht="24" customHeight="1" x14ac:dyDescent="0.2">
      <c r="A138" s="75" t="s">
        <v>1334</v>
      </c>
      <c r="B138" s="183" t="s">
        <v>21</v>
      </c>
      <c r="C138" s="183" t="s">
        <v>1335</v>
      </c>
      <c r="D138" s="183" t="s">
        <v>205</v>
      </c>
      <c r="E138" s="76" t="s">
        <v>77</v>
      </c>
      <c r="F138" s="75" t="s">
        <v>888</v>
      </c>
      <c r="G138" s="75" t="s">
        <v>993</v>
      </c>
      <c r="H138" s="75" t="s">
        <v>2131</v>
      </c>
      <c r="I138" s="75" t="s">
        <v>940</v>
      </c>
      <c r="J138" s="75" t="s">
        <v>938</v>
      </c>
    </row>
    <row r="139" spans="1:10" ht="24" customHeight="1" x14ac:dyDescent="0.2">
      <c r="A139" s="75" t="s">
        <v>129</v>
      </c>
      <c r="B139" s="183" t="s">
        <v>25</v>
      </c>
      <c r="C139" s="183" t="s">
        <v>130</v>
      </c>
      <c r="D139" s="183" t="s">
        <v>480</v>
      </c>
      <c r="E139" s="76" t="s">
        <v>80</v>
      </c>
      <c r="F139" s="75" t="s">
        <v>923</v>
      </c>
      <c r="G139" s="75" t="s">
        <v>898</v>
      </c>
      <c r="H139" s="75" t="s">
        <v>2132</v>
      </c>
      <c r="I139" s="75" t="s">
        <v>940</v>
      </c>
      <c r="J139" s="75" t="s">
        <v>939</v>
      </c>
    </row>
    <row r="140" spans="1:10" ht="24" customHeight="1" x14ac:dyDescent="0.2">
      <c r="A140" s="75" t="s">
        <v>1336</v>
      </c>
      <c r="B140" s="183" t="s">
        <v>25</v>
      </c>
      <c r="C140" s="183" t="s">
        <v>1337</v>
      </c>
      <c r="D140" s="183" t="s">
        <v>480</v>
      </c>
      <c r="E140" s="76" t="s">
        <v>80</v>
      </c>
      <c r="F140" s="75" t="s">
        <v>885</v>
      </c>
      <c r="G140" s="75" t="s">
        <v>1127</v>
      </c>
      <c r="H140" s="75" t="s">
        <v>2133</v>
      </c>
      <c r="I140" s="75" t="s">
        <v>940</v>
      </c>
      <c r="J140" s="75" t="s">
        <v>939</v>
      </c>
    </row>
    <row r="141" spans="1:10" ht="24" customHeight="1" x14ac:dyDescent="0.2">
      <c r="A141" s="75" t="s">
        <v>1338</v>
      </c>
      <c r="B141" s="183" t="s">
        <v>21</v>
      </c>
      <c r="C141" s="183" t="s">
        <v>1339</v>
      </c>
      <c r="D141" s="183" t="s">
        <v>205</v>
      </c>
      <c r="E141" s="76" t="s">
        <v>77</v>
      </c>
      <c r="F141" s="75" t="s">
        <v>888</v>
      </c>
      <c r="G141" s="75" t="s">
        <v>2134</v>
      </c>
      <c r="H141" s="75" t="s">
        <v>2135</v>
      </c>
      <c r="I141" s="75" t="s">
        <v>940</v>
      </c>
      <c r="J141" s="75" t="s">
        <v>939</v>
      </c>
    </row>
    <row r="142" spans="1:10" x14ac:dyDescent="0.2">
      <c r="A142" s="178"/>
      <c r="B142" s="178"/>
      <c r="C142" s="178"/>
      <c r="D142" s="178"/>
      <c r="E142" s="178"/>
      <c r="F142" s="178"/>
      <c r="G142" s="178"/>
      <c r="H142" s="178"/>
      <c r="I142" s="178"/>
      <c r="J142" s="178"/>
    </row>
    <row r="143" spans="1:10" x14ac:dyDescent="0.2">
      <c r="A143" s="213"/>
      <c r="B143" s="213"/>
      <c r="C143" s="213"/>
      <c r="D143" s="89"/>
      <c r="E143" s="176"/>
      <c r="F143" s="214" t="s">
        <v>151</v>
      </c>
      <c r="G143" s="213"/>
      <c r="H143" s="248">
        <v>629319.43000000005</v>
      </c>
      <c r="I143" s="213"/>
      <c r="J143" s="213"/>
    </row>
    <row r="144" spans="1:10" x14ac:dyDescent="0.2">
      <c r="A144" s="213"/>
      <c r="B144" s="213"/>
      <c r="C144" s="213"/>
      <c r="D144" s="89"/>
      <c r="E144" s="176"/>
      <c r="F144" s="214" t="s">
        <v>152</v>
      </c>
      <c r="G144" s="213"/>
      <c r="H144" s="248">
        <v>150893.47</v>
      </c>
      <c r="I144" s="213"/>
      <c r="J144" s="213"/>
    </row>
    <row r="145" spans="1:10" x14ac:dyDescent="0.2">
      <c r="A145" s="213"/>
      <c r="B145" s="213"/>
      <c r="C145" s="213"/>
      <c r="D145" s="89"/>
      <c r="E145" s="176"/>
      <c r="F145" s="214" t="s">
        <v>153</v>
      </c>
      <c r="G145" s="213"/>
      <c r="H145" s="248">
        <v>780212.9</v>
      </c>
      <c r="I145" s="213"/>
      <c r="J145" s="213"/>
    </row>
    <row r="146" spans="1:10" ht="60" customHeight="1" x14ac:dyDescent="0.2">
      <c r="A146" s="90"/>
      <c r="B146" s="90"/>
      <c r="C146" s="90"/>
      <c r="D146" s="90"/>
      <c r="E146" s="90"/>
      <c r="F146" s="90"/>
      <c r="G146" s="90"/>
      <c r="H146" s="90"/>
      <c r="I146" s="90"/>
      <c r="J146" s="90"/>
    </row>
    <row r="147" spans="1:10" ht="69.95" customHeight="1" x14ac:dyDescent="0.2">
      <c r="A147" s="215" t="s">
        <v>1340</v>
      </c>
      <c r="B147" s="216"/>
      <c r="C147" s="216"/>
      <c r="D147" s="216"/>
      <c r="E147" s="216"/>
      <c r="F147" s="216"/>
      <c r="G147" s="216"/>
      <c r="H147" s="216"/>
      <c r="I147" s="216"/>
      <c r="J147" s="216"/>
    </row>
  </sheetData>
  <mergeCells count="15">
    <mergeCell ref="A143:C143"/>
    <mergeCell ref="F143:G143"/>
    <mergeCell ref="H143:J143"/>
    <mergeCell ref="E1:G1"/>
    <mergeCell ref="H1:J1"/>
    <mergeCell ref="E2:G2"/>
    <mergeCell ref="H2:J2"/>
    <mergeCell ref="A3:J3"/>
    <mergeCell ref="A147:J147"/>
    <mergeCell ref="A144:C144"/>
    <mergeCell ref="F144:G144"/>
    <mergeCell ref="H144:J144"/>
    <mergeCell ref="A145:C145"/>
    <mergeCell ref="F145:G145"/>
    <mergeCell ref="H145:J14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601"/>
  <sheetViews>
    <sheetView zoomScale="85" zoomScaleNormal="85" workbookViewId="0">
      <selection activeCell="I2590" sqref="I2590"/>
    </sheetView>
  </sheetViews>
  <sheetFormatPr defaultRowHeight="14.25" x14ac:dyDescent="0.2"/>
  <cols>
    <col min="1" max="1" width="10" style="177" bestFit="1" customWidth="1"/>
    <col min="2" max="2" width="12" style="177" bestFit="1" customWidth="1"/>
    <col min="3" max="3" width="10" style="177" bestFit="1" customWidth="1"/>
    <col min="4" max="4" width="60" style="177" bestFit="1" customWidth="1"/>
    <col min="5" max="5" width="15" style="177" bestFit="1" customWidth="1"/>
    <col min="6" max="9" width="12" style="177" bestFit="1" customWidth="1"/>
    <col min="10" max="11" width="14" style="177" bestFit="1" customWidth="1"/>
    <col min="12" max="16384" width="9" style="177"/>
  </cols>
  <sheetData>
    <row r="1" spans="1:10" ht="15" x14ac:dyDescent="0.2">
      <c r="A1" s="184"/>
      <c r="B1" s="184"/>
      <c r="C1" s="221" t="s">
        <v>178</v>
      </c>
      <c r="D1" s="221"/>
      <c r="E1" s="221" t="s">
        <v>1</v>
      </c>
      <c r="F1" s="221"/>
      <c r="G1" s="221" t="s">
        <v>2</v>
      </c>
      <c r="H1" s="221"/>
      <c r="I1" s="221" t="s">
        <v>3</v>
      </c>
      <c r="J1" s="221"/>
    </row>
    <row r="2" spans="1:10" ht="80.099999999999994" customHeight="1" x14ac:dyDescent="0.2">
      <c r="A2" s="175"/>
      <c r="B2" s="175"/>
      <c r="C2" s="214" t="s">
        <v>1104</v>
      </c>
      <c r="D2" s="214"/>
      <c r="E2" s="214" t="s">
        <v>1105</v>
      </c>
      <c r="F2" s="214"/>
      <c r="G2" s="214" t="s">
        <v>1106</v>
      </c>
      <c r="H2" s="214"/>
      <c r="I2" s="214" t="s">
        <v>1726</v>
      </c>
      <c r="J2" s="214"/>
    </row>
    <row r="3" spans="1:10" ht="15" x14ac:dyDescent="0.25">
      <c r="A3" s="217" t="s">
        <v>178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0" customHeight="1" x14ac:dyDescent="0.25">
      <c r="A4" s="217" t="s">
        <v>179</v>
      </c>
      <c r="B4" s="216"/>
      <c r="C4" s="216"/>
      <c r="D4" s="216"/>
      <c r="E4" s="216"/>
      <c r="F4" s="216"/>
      <c r="G4" s="216"/>
      <c r="H4" s="216"/>
      <c r="I4" s="216"/>
      <c r="J4" s="216"/>
    </row>
    <row r="5" spans="1:10" ht="18" customHeight="1" x14ac:dyDescent="0.2">
      <c r="A5" s="182" t="s">
        <v>19</v>
      </c>
      <c r="B5" s="191" t="s">
        <v>6</v>
      </c>
      <c r="C5" s="182" t="s">
        <v>7</v>
      </c>
      <c r="D5" s="182" t="s">
        <v>8</v>
      </c>
      <c r="E5" s="218" t="s">
        <v>180</v>
      </c>
      <c r="F5" s="218"/>
      <c r="G5" s="192" t="s">
        <v>9</v>
      </c>
      <c r="H5" s="191" t="s">
        <v>10</v>
      </c>
      <c r="I5" s="191" t="s">
        <v>11</v>
      </c>
      <c r="J5" s="191" t="s">
        <v>13</v>
      </c>
    </row>
    <row r="6" spans="1:10" ht="24" customHeight="1" x14ac:dyDescent="0.2">
      <c r="A6" s="183" t="s">
        <v>181</v>
      </c>
      <c r="B6" s="75" t="s">
        <v>20</v>
      </c>
      <c r="C6" s="183" t="s">
        <v>21</v>
      </c>
      <c r="D6" s="183" t="s">
        <v>22</v>
      </c>
      <c r="E6" s="249" t="s">
        <v>182</v>
      </c>
      <c r="F6" s="249"/>
      <c r="G6" s="76" t="s">
        <v>23</v>
      </c>
      <c r="H6" s="77">
        <v>1</v>
      </c>
      <c r="I6" s="78">
        <v>336.41</v>
      </c>
      <c r="J6" s="78">
        <v>336.41</v>
      </c>
    </row>
    <row r="7" spans="1:10" ht="36" customHeight="1" x14ac:dyDescent="0.2">
      <c r="A7" s="179" t="s">
        <v>183</v>
      </c>
      <c r="B7" s="79" t="s">
        <v>184</v>
      </c>
      <c r="C7" s="179" t="s">
        <v>21</v>
      </c>
      <c r="D7" s="179" t="s">
        <v>1485</v>
      </c>
      <c r="E7" s="250" t="s">
        <v>185</v>
      </c>
      <c r="F7" s="250"/>
      <c r="G7" s="80" t="s">
        <v>28</v>
      </c>
      <c r="H7" s="81">
        <v>0.01</v>
      </c>
      <c r="I7" s="82">
        <v>298.01</v>
      </c>
      <c r="J7" s="82">
        <v>2.98</v>
      </c>
    </row>
    <row r="8" spans="1:10" ht="24" customHeight="1" x14ac:dyDescent="0.2">
      <c r="A8" s="179" t="s">
        <v>183</v>
      </c>
      <c r="B8" s="79" t="s">
        <v>186</v>
      </c>
      <c r="C8" s="179" t="s">
        <v>21</v>
      </c>
      <c r="D8" s="179" t="s">
        <v>187</v>
      </c>
      <c r="E8" s="250" t="s">
        <v>188</v>
      </c>
      <c r="F8" s="250"/>
      <c r="G8" s="80" t="s">
        <v>31</v>
      </c>
      <c r="H8" s="81">
        <v>1</v>
      </c>
      <c r="I8" s="82">
        <v>20.59</v>
      </c>
      <c r="J8" s="82">
        <v>20.59</v>
      </c>
    </row>
    <row r="9" spans="1:10" ht="24" customHeight="1" x14ac:dyDescent="0.2">
      <c r="A9" s="179" t="s">
        <v>183</v>
      </c>
      <c r="B9" s="79" t="s">
        <v>189</v>
      </c>
      <c r="C9" s="179" t="s">
        <v>21</v>
      </c>
      <c r="D9" s="179" t="s">
        <v>190</v>
      </c>
      <c r="E9" s="250" t="s">
        <v>188</v>
      </c>
      <c r="F9" s="250"/>
      <c r="G9" s="80" t="s">
        <v>31</v>
      </c>
      <c r="H9" s="81">
        <v>2</v>
      </c>
      <c r="I9" s="82">
        <v>16.57</v>
      </c>
      <c r="J9" s="82">
        <v>33.14</v>
      </c>
    </row>
    <row r="10" spans="1:10" ht="24" customHeight="1" x14ac:dyDescent="0.2">
      <c r="A10" s="180" t="s">
        <v>191</v>
      </c>
      <c r="B10" s="83" t="s">
        <v>195</v>
      </c>
      <c r="C10" s="180" t="s">
        <v>21</v>
      </c>
      <c r="D10" s="180" t="s">
        <v>1486</v>
      </c>
      <c r="E10" s="251" t="s">
        <v>194</v>
      </c>
      <c r="F10" s="251"/>
      <c r="G10" s="84" t="s">
        <v>39</v>
      </c>
      <c r="H10" s="85">
        <v>4</v>
      </c>
      <c r="I10" s="86">
        <v>11.65</v>
      </c>
      <c r="J10" s="86">
        <v>46.6</v>
      </c>
    </row>
    <row r="11" spans="1:10" ht="24" customHeight="1" x14ac:dyDescent="0.2">
      <c r="A11" s="180" t="s">
        <v>191</v>
      </c>
      <c r="B11" s="83" t="s">
        <v>192</v>
      </c>
      <c r="C11" s="180" t="s">
        <v>21</v>
      </c>
      <c r="D11" s="180" t="s">
        <v>193</v>
      </c>
      <c r="E11" s="251" t="s">
        <v>194</v>
      </c>
      <c r="F11" s="251"/>
      <c r="G11" s="84" t="s">
        <v>23</v>
      </c>
      <c r="H11" s="85">
        <v>1</v>
      </c>
      <c r="I11" s="86">
        <v>225</v>
      </c>
      <c r="J11" s="86">
        <v>225</v>
      </c>
    </row>
    <row r="12" spans="1:10" ht="24" customHeight="1" x14ac:dyDescent="0.2">
      <c r="A12" s="180" t="s">
        <v>191</v>
      </c>
      <c r="B12" s="83" t="s">
        <v>196</v>
      </c>
      <c r="C12" s="180" t="s">
        <v>21</v>
      </c>
      <c r="D12" s="180" t="s">
        <v>197</v>
      </c>
      <c r="E12" s="251" t="s">
        <v>194</v>
      </c>
      <c r="F12" s="251"/>
      <c r="G12" s="84" t="s">
        <v>46</v>
      </c>
      <c r="H12" s="85">
        <v>0.11</v>
      </c>
      <c r="I12" s="86">
        <v>17.09</v>
      </c>
      <c r="J12" s="86">
        <v>1.87</v>
      </c>
    </row>
    <row r="13" spans="1:10" ht="24" customHeight="1" x14ac:dyDescent="0.2">
      <c r="A13" s="180" t="s">
        <v>191</v>
      </c>
      <c r="B13" s="83" t="s">
        <v>198</v>
      </c>
      <c r="C13" s="180" t="s">
        <v>21</v>
      </c>
      <c r="D13" s="180" t="s">
        <v>1487</v>
      </c>
      <c r="E13" s="251" t="s">
        <v>194</v>
      </c>
      <c r="F13" s="251"/>
      <c r="G13" s="84" t="s">
        <v>39</v>
      </c>
      <c r="H13" s="85">
        <v>1</v>
      </c>
      <c r="I13" s="86">
        <v>6.23</v>
      </c>
      <c r="J13" s="86">
        <v>6.23</v>
      </c>
    </row>
    <row r="14" spans="1:10" ht="25.5" x14ac:dyDescent="0.2">
      <c r="A14" s="181"/>
      <c r="B14" s="181"/>
      <c r="C14" s="181"/>
      <c r="D14" s="181"/>
      <c r="E14" s="181" t="s">
        <v>199</v>
      </c>
      <c r="F14" s="87">
        <v>35.270000000000003</v>
      </c>
      <c r="G14" s="181" t="s">
        <v>200</v>
      </c>
      <c r="H14" s="87">
        <v>0</v>
      </c>
      <c r="I14" s="181" t="s">
        <v>201</v>
      </c>
      <c r="J14" s="87">
        <v>35.270000000000003</v>
      </c>
    </row>
    <row r="15" spans="1:10" ht="15" thickBot="1" x14ac:dyDescent="0.25">
      <c r="A15" s="181"/>
      <c r="B15" s="181"/>
      <c r="C15" s="181"/>
      <c r="D15" s="181"/>
      <c r="E15" s="181" t="s">
        <v>202</v>
      </c>
      <c r="F15" s="87">
        <v>80.7</v>
      </c>
      <c r="G15" s="181"/>
      <c r="H15" s="252" t="s">
        <v>203</v>
      </c>
      <c r="I15" s="252"/>
      <c r="J15" s="87">
        <v>417.11</v>
      </c>
    </row>
    <row r="16" spans="1:10" ht="0.95" customHeight="1" thickTop="1" x14ac:dyDescent="0.2">
      <c r="A16" s="88"/>
      <c r="B16" s="88"/>
      <c r="C16" s="88"/>
      <c r="D16" s="88"/>
      <c r="E16" s="88"/>
      <c r="F16" s="88"/>
      <c r="G16" s="88"/>
      <c r="H16" s="88"/>
      <c r="I16" s="88"/>
      <c r="J16" s="88"/>
    </row>
    <row r="17" spans="1:10" ht="18" customHeight="1" x14ac:dyDescent="0.2">
      <c r="A17" s="182" t="s">
        <v>24</v>
      </c>
      <c r="B17" s="191" t="s">
        <v>6</v>
      </c>
      <c r="C17" s="182" t="s">
        <v>7</v>
      </c>
      <c r="D17" s="182" t="s">
        <v>8</v>
      </c>
      <c r="E17" s="218" t="s">
        <v>180</v>
      </c>
      <c r="F17" s="218"/>
      <c r="G17" s="192" t="s">
        <v>9</v>
      </c>
      <c r="H17" s="191" t="s">
        <v>10</v>
      </c>
      <c r="I17" s="191" t="s">
        <v>11</v>
      </c>
      <c r="J17" s="191" t="s">
        <v>13</v>
      </c>
    </row>
    <row r="18" spans="1:10" ht="24" customHeight="1" x14ac:dyDescent="0.2">
      <c r="A18" s="183" t="s">
        <v>181</v>
      </c>
      <c r="B18" s="75" t="s">
        <v>33</v>
      </c>
      <c r="C18" s="183" t="s">
        <v>21</v>
      </c>
      <c r="D18" s="183" t="s">
        <v>34</v>
      </c>
      <c r="E18" s="249" t="s">
        <v>188</v>
      </c>
      <c r="F18" s="249"/>
      <c r="G18" s="76" t="s">
        <v>35</v>
      </c>
      <c r="H18" s="77">
        <v>1</v>
      </c>
      <c r="I18" s="78">
        <v>4296.74</v>
      </c>
      <c r="J18" s="78">
        <v>4296.74</v>
      </c>
    </row>
    <row r="19" spans="1:10" ht="24" customHeight="1" x14ac:dyDescent="0.2">
      <c r="A19" s="179" t="s">
        <v>183</v>
      </c>
      <c r="B19" s="79" t="s">
        <v>226</v>
      </c>
      <c r="C19" s="179" t="s">
        <v>21</v>
      </c>
      <c r="D19" s="179" t="s">
        <v>227</v>
      </c>
      <c r="E19" s="250" t="s">
        <v>188</v>
      </c>
      <c r="F19" s="250"/>
      <c r="G19" s="80" t="s">
        <v>35</v>
      </c>
      <c r="H19" s="81">
        <v>1</v>
      </c>
      <c r="I19" s="82">
        <v>50.57</v>
      </c>
      <c r="J19" s="82">
        <v>50.57</v>
      </c>
    </row>
    <row r="20" spans="1:10" ht="24" customHeight="1" x14ac:dyDescent="0.2">
      <c r="A20" s="180" t="s">
        <v>191</v>
      </c>
      <c r="B20" s="83" t="s">
        <v>230</v>
      </c>
      <c r="C20" s="180" t="s">
        <v>21</v>
      </c>
      <c r="D20" s="180" t="s">
        <v>231</v>
      </c>
      <c r="E20" s="251" t="s">
        <v>219</v>
      </c>
      <c r="F20" s="251"/>
      <c r="G20" s="84" t="s">
        <v>35</v>
      </c>
      <c r="H20" s="85">
        <v>1</v>
      </c>
      <c r="I20" s="86">
        <v>3860.5</v>
      </c>
      <c r="J20" s="86">
        <v>3860.5</v>
      </c>
    </row>
    <row r="21" spans="1:10" ht="24" customHeight="1" x14ac:dyDescent="0.2">
      <c r="A21" s="180" t="s">
        <v>191</v>
      </c>
      <c r="B21" s="83" t="s">
        <v>228</v>
      </c>
      <c r="C21" s="180" t="s">
        <v>21</v>
      </c>
      <c r="D21" s="180" t="s">
        <v>229</v>
      </c>
      <c r="E21" s="251" t="s">
        <v>204</v>
      </c>
      <c r="F21" s="251"/>
      <c r="G21" s="84" t="s">
        <v>35</v>
      </c>
      <c r="H21" s="85">
        <v>1</v>
      </c>
      <c r="I21" s="86">
        <v>202.94</v>
      </c>
      <c r="J21" s="86">
        <v>202.94</v>
      </c>
    </row>
    <row r="22" spans="1:10" ht="24" customHeight="1" x14ac:dyDescent="0.2">
      <c r="A22" s="180" t="s">
        <v>191</v>
      </c>
      <c r="B22" s="83" t="s">
        <v>234</v>
      </c>
      <c r="C22" s="180" t="s">
        <v>21</v>
      </c>
      <c r="D22" s="180" t="s">
        <v>235</v>
      </c>
      <c r="E22" s="251" t="s">
        <v>194</v>
      </c>
      <c r="F22" s="251"/>
      <c r="G22" s="84" t="s">
        <v>35</v>
      </c>
      <c r="H22" s="85">
        <v>1</v>
      </c>
      <c r="I22" s="86">
        <v>152.35</v>
      </c>
      <c r="J22" s="86">
        <v>152.35</v>
      </c>
    </row>
    <row r="23" spans="1:10" ht="24" customHeight="1" x14ac:dyDescent="0.2">
      <c r="A23" s="180" t="s">
        <v>191</v>
      </c>
      <c r="B23" s="83" t="s">
        <v>232</v>
      </c>
      <c r="C23" s="180" t="s">
        <v>21</v>
      </c>
      <c r="D23" s="180" t="s">
        <v>233</v>
      </c>
      <c r="E23" s="251" t="s">
        <v>204</v>
      </c>
      <c r="F23" s="251"/>
      <c r="G23" s="84" t="s">
        <v>35</v>
      </c>
      <c r="H23" s="85">
        <v>1</v>
      </c>
      <c r="I23" s="86">
        <v>18.579999999999998</v>
      </c>
      <c r="J23" s="86">
        <v>18.579999999999998</v>
      </c>
    </row>
    <row r="24" spans="1:10" ht="24" customHeight="1" x14ac:dyDescent="0.2">
      <c r="A24" s="180" t="s">
        <v>191</v>
      </c>
      <c r="B24" s="83" t="s">
        <v>236</v>
      </c>
      <c r="C24" s="180" t="s">
        <v>21</v>
      </c>
      <c r="D24" s="180" t="s">
        <v>237</v>
      </c>
      <c r="E24" s="251" t="s">
        <v>194</v>
      </c>
      <c r="F24" s="251"/>
      <c r="G24" s="84" t="s">
        <v>35</v>
      </c>
      <c r="H24" s="85">
        <v>1</v>
      </c>
      <c r="I24" s="86">
        <v>11.8</v>
      </c>
      <c r="J24" s="86">
        <v>11.8</v>
      </c>
    </row>
    <row r="25" spans="1:10" ht="25.5" x14ac:dyDescent="0.2">
      <c r="A25" s="181"/>
      <c r="B25" s="181"/>
      <c r="C25" s="181"/>
      <c r="D25" s="181"/>
      <c r="E25" s="181" t="s">
        <v>199</v>
      </c>
      <c r="F25" s="87">
        <v>3911.07</v>
      </c>
      <c r="G25" s="181" t="s">
        <v>200</v>
      </c>
      <c r="H25" s="87">
        <v>0</v>
      </c>
      <c r="I25" s="181" t="s">
        <v>201</v>
      </c>
      <c r="J25" s="87">
        <v>3911.07</v>
      </c>
    </row>
    <row r="26" spans="1:10" ht="15" thickBot="1" x14ac:dyDescent="0.25">
      <c r="A26" s="181"/>
      <c r="B26" s="181"/>
      <c r="C26" s="181"/>
      <c r="D26" s="181"/>
      <c r="E26" s="181" t="s">
        <v>202</v>
      </c>
      <c r="F26" s="87">
        <v>1030.78</v>
      </c>
      <c r="G26" s="181"/>
      <c r="H26" s="252" t="s">
        <v>203</v>
      </c>
      <c r="I26" s="252"/>
      <c r="J26" s="87">
        <v>5327.52</v>
      </c>
    </row>
    <row r="27" spans="1:10" ht="0.95" customHeight="1" thickTop="1" x14ac:dyDescent="0.2">
      <c r="A27" s="88"/>
      <c r="B27" s="88"/>
      <c r="C27" s="88"/>
      <c r="D27" s="88"/>
      <c r="E27" s="88"/>
      <c r="F27" s="88"/>
      <c r="G27" s="88"/>
      <c r="H27" s="88"/>
      <c r="I27" s="88"/>
      <c r="J27" s="88"/>
    </row>
    <row r="28" spans="1:10" ht="18" customHeight="1" x14ac:dyDescent="0.2">
      <c r="A28" s="182" t="s">
        <v>1344</v>
      </c>
      <c r="B28" s="191" t="s">
        <v>6</v>
      </c>
      <c r="C28" s="182" t="s">
        <v>7</v>
      </c>
      <c r="D28" s="182" t="s">
        <v>8</v>
      </c>
      <c r="E28" s="218" t="s">
        <v>180</v>
      </c>
      <c r="F28" s="218"/>
      <c r="G28" s="192" t="s">
        <v>9</v>
      </c>
      <c r="H28" s="191" t="s">
        <v>10</v>
      </c>
      <c r="I28" s="191" t="s">
        <v>11</v>
      </c>
      <c r="J28" s="191" t="s">
        <v>13</v>
      </c>
    </row>
    <row r="29" spans="1:10" ht="24" customHeight="1" x14ac:dyDescent="0.2">
      <c r="A29" s="183" t="s">
        <v>181</v>
      </c>
      <c r="B29" s="75" t="s">
        <v>1193</v>
      </c>
      <c r="C29" s="183" t="s">
        <v>110</v>
      </c>
      <c r="D29" s="183" t="s">
        <v>1194</v>
      </c>
      <c r="E29" s="249" t="s">
        <v>1113</v>
      </c>
      <c r="F29" s="249"/>
      <c r="G29" s="76" t="s">
        <v>80</v>
      </c>
      <c r="H29" s="77">
        <v>1</v>
      </c>
      <c r="I29" s="78">
        <v>115.55</v>
      </c>
      <c r="J29" s="78">
        <v>115.55</v>
      </c>
    </row>
    <row r="30" spans="1:10" ht="24" customHeight="1" x14ac:dyDescent="0.2">
      <c r="A30" s="179" t="s">
        <v>183</v>
      </c>
      <c r="B30" s="79" t="s">
        <v>469</v>
      </c>
      <c r="C30" s="179" t="s">
        <v>110</v>
      </c>
      <c r="D30" s="179" t="s">
        <v>470</v>
      </c>
      <c r="E30" s="250" t="s">
        <v>467</v>
      </c>
      <c r="F30" s="250"/>
      <c r="G30" s="80" t="s">
        <v>468</v>
      </c>
      <c r="H30" s="81">
        <v>6</v>
      </c>
      <c r="I30" s="82">
        <v>3.51</v>
      </c>
      <c r="J30" s="82">
        <v>21.06</v>
      </c>
    </row>
    <row r="31" spans="1:10" ht="24" customHeight="1" x14ac:dyDescent="0.2">
      <c r="A31" s="180" t="s">
        <v>191</v>
      </c>
      <c r="B31" s="83" t="s">
        <v>1488</v>
      </c>
      <c r="C31" s="180" t="s">
        <v>110</v>
      </c>
      <c r="D31" s="180" t="s">
        <v>1489</v>
      </c>
      <c r="E31" s="251" t="s">
        <v>219</v>
      </c>
      <c r="F31" s="251"/>
      <c r="G31" s="84" t="s">
        <v>468</v>
      </c>
      <c r="H31" s="85">
        <v>3</v>
      </c>
      <c r="I31" s="86">
        <v>11.279736</v>
      </c>
      <c r="J31" s="86">
        <v>33.83</v>
      </c>
    </row>
    <row r="32" spans="1:10" ht="24" customHeight="1" x14ac:dyDescent="0.2">
      <c r="A32" s="180" t="s">
        <v>191</v>
      </c>
      <c r="B32" s="83" t="s">
        <v>473</v>
      </c>
      <c r="C32" s="180" t="s">
        <v>21</v>
      </c>
      <c r="D32" s="180" t="s">
        <v>474</v>
      </c>
      <c r="E32" s="251" t="s">
        <v>219</v>
      </c>
      <c r="F32" s="251"/>
      <c r="G32" s="84" t="s">
        <v>31</v>
      </c>
      <c r="H32" s="85">
        <v>6</v>
      </c>
      <c r="I32" s="86">
        <v>10.11</v>
      </c>
      <c r="J32" s="86">
        <v>60.66</v>
      </c>
    </row>
    <row r="33" spans="1:10" ht="25.5" x14ac:dyDescent="0.2">
      <c r="A33" s="181"/>
      <c r="B33" s="181"/>
      <c r="C33" s="181"/>
      <c r="D33" s="181"/>
      <c r="E33" s="181" t="s">
        <v>199</v>
      </c>
      <c r="F33" s="87">
        <v>94.49</v>
      </c>
      <c r="G33" s="181" t="s">
        <v>200</v>
      </c>
      <c r="H33" s="87">
        <v>0</v>
      </c>
      <c r="I33" s="181" t="s">
        <v>201</v>
      </c>
      <c r="J33" s="87">
        <v>94.49</v>
      </c>
    </row>
    <row r="34" spans="1:10" ht="15" thickBot="1" x14ac:dyDescent="0.25">
      <c r="A34" s="181"/>
      <c r="B34" s="181"/>
      <c r="C34" s="181"/>
      <c r="D34" s="181"/>
      <c r="E34" s="181" t="s">
        <v>202</v>
      </c>
      <c r="F34" s="87">
        <v>27.72</v>
      </c>
      <c r="G34" s="181"/>
      <c r="H34" s="252" t="s">
        <v>203</v>
      </c>
      <c r="I34" s="252"/>
      <c r="J34" s="87">
        <v>143.27000000000001</v>
      </c>
    </row>
    <row r="35" spans="1:10" ht="0.95" customHeight="1" thickTop="1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</row>
    <row r="36" spans="1:10" ht="18" customHeight="1" x14ac:dyDescent="0.2">
      <c r="A36" s="182" t="s">
        <v>1346</v>
      </c>
      <c r="B36" s="191" t="s">
        <v>6</v>
      </c>
      <c r="C36" s="182" t="s">
        <v>7</v>
      </c>
      <c r="D36" s="182" t="s">
        <v>8</v>
      </c>
      <c r="E36" s="218" t="s">
        <v>180</v>
      </c>
      <c r="F36" s="218"/>
      <c r="G36" s="192" t="s">
        <v>9</v>
      </c>
      <c r="H36" s="191" t="s">
        <v>10</v>
      </c>
      <c r="I36" s="191" t="s">
        <v>11</v>
      </c>
      <c r="J36" s="191" t="s">
        <v>13</v>
      </c>
    </row>
    <row r="37" spans="1:10" ht="24" customHeight="1" x14ac:dyDescent="0.2">
      <c r="A37" s="183" t="s">
        <v>181</v>
      </c>
      <c r="B37" s="75" t="s">
        <v>1165</v>
      </c>
      <c r="C37" s="183" t="s">
        <v>110</v>
      </c>
      <c r="D37" s="183" t="s">
        <v>1166</v>
      </c>
      <c r="E37" s="249" t="s">
        <v>1113</v>
      </c>
      <c r="F37" s="249"/>
      <c r="G37" s="76" t="s">
        <v>80</v>
      </c>
      <c r="H37" s="77">
        <v>1</v>
      </c>
      <c r="I37" s="78">
        <v>2259.9</v>
      </c>
      <c r="J37" s="78">
        <v>2259.9</v>
      </c>
    </row>
    <row r="38" spans="1:10" ht="48" customHeight="1" x14ac:dyDescent="0.2">
      <c r="A38" s="180" t="s">
        <v>191</v>
      </c>
      <c r="B38" s="83" t="s">
        <v>1490</v>
      </c>
      <c r="C38" s="180" t="s">
        <v>110</v>
      </c>
      <c r="D38" s="180" t="s">
        <v>1491</v>
      </c>
      <c r="E38" s="251" t="s">
        <v>320</v>
      </c>
      <c r="F38" s="251"/>
      <c r="G38" s="84" t="s">
        <v>80</v>
      </c>
      <c r="H38" s="85">
        <v>1</v>
      </c>
      <c r="I38" s="86">
        <v>2259.9</v>
      </c>
      <c r="J38" s="86">
        <v>2259.9</v>
      </c>
    </row>
    <row r="39" spans="1:10" ht="25.5" x14ac:dyDescent="0.2">
      <c r="A39" s="181"/>
      <c r="B39" s="181"/>
      <c r="C39" s="181"/>
      <c r="D39" s="181"/>
      <c r="E39" s="181" t="s">
        <v>199</v>
      </c>
      <c r="F39" s="87">
        <v>0</v>
      </c>
      <c r="G39" s="181" t="s">
        <v>200</v>
      </c>
      <c r="H39" s="87">
        <v>0</v>
      </c>
      <c r="I39" s="181" t="s">
        <v>201</v>
      </c>
      <c r="J39" s="87">
        <v>0</v>
      </c>
    </row>
    <row r="40" spans="1:10" ht="15" thickBot="1" x14ac:dyDescent="0.25">
      <c r="A40" s="181"/>
      <c r="B40" s="181"/>
      <c r="C40" s="181"/>
      <c r="D40" s="181"/>
      <c r="E40" s="181" t="s">
        <v>202</v>
      </c>
      <c r="F40" s="87">
        <v>542.15</v>
      </c>
      <c r="G40" s="181"/>
      <c r="H40" s="252" t="s">
        <v>203</v>
      </c>
      <c r="I40" s="252"/>
      <c r="J40" s="87">
        <v>2802.05</v>
      </c>
    </row>
    <row r="41" spans="1:10" ht="0.95" customHeight="1" thickTop="1" x14ac:dyDescent="0.2">
      <c r="A41" s="88"/>
      <c r="B41" s="88"/>
      <c r="C41" s="88"/>
      <c r="D41" s="88"/>
      <c r="E41" s="88"/>
      <c r="F41" s="88"/>
      <c r="G41" s="88"/>
      <c r="H41" s="88"/>
      <c r="I41" s="88"/>
      <c r="J41" s="88"/>
    </row>
    <row r="42" spans="1:10" ht="18" customHeight="1" x14ac:dyDescent="0.2">
      <c r="A42" s="182" t="s">
        <v>1347</v>
      </c>
      <c r="B42" s="191" t="s">
        <v>6</v>
      </c>
      <c r="C42" s="182" t="s">
        <v>7</v>
      </c>
      <c r="D42" s="182" t="s">
        <v>8</v>
      </c>
      <c r="E42" s="218" t="s">
        <v>180</v>
      </c>
      <c r="F42" s="218"/>
      <c r="G42" s="192" t="s">
        <v>9</v>
      </c>
      <c r="H42" s="191" t="s">
        <v>10</v>
      </c>
      <c r="I42" s="191" t="s">
        <v>11</v>
      </c>
      <c r="J42" s="191" t="s">
        <v>13</v>
      </c>
    </row>
    <row r="43" spans="1:10" ht="24" customHeight="1" x14ac:dyDescent="0.2">
      <c r="A43" s="183" t="s">
        <v>181</v>
      </c>
      <c r="B43" s="75" t="s">
        <v>1120</v>
      </c>
      <c r="C43" s="183" t="s">
        <v>110</v>
      </c>
      <c r="D43" s="183" t="s">
        <v>1121</v>
      </c>
      <c r="E43" s="249" t="s">
        <v>1113</v>
      </c>
      <c r="F43" s="249"/>
      <c r="G43" s="76" t="s">
        <v>80</v>
      </c>
      <c r="H43" s="77">
        <v>1</v>
      </c>
      <c r="I43" s="78">
        <v>2500.96</v>
      </c>
      <c r="J43" s="78">
        <v>2500.96</v>
      </c>
    </row>
    <row r="44" spans="1:10" ht="84" customHeight="1" x14ac:dyDescent="0.2">
      <c r="A44" s="180" t="s">
        <v>191</v>
      </c>
      <c r="B44" s="83" t="s">
        <v>1492</v>
      </c>
      <c r="C44" s="180" t="s">
        <v>110</v>
      </c>
      <c r="D44" s="180" t="s">
        <v>1493</v>
      </c>
      <c r="E44" s="251" t="s">
        <v>320</v>
      </c>
      <c r="F44" s="251"/>
      <c r="G44" s="84" t="s">
        <v>80</v>
      </c>
      <c r="H44" s="85">
        <v>1</v>
      </c>
      <c r="I44" s="86">
        <v>2500.96</v>
      </c>
      <c r="J44" s="86">
        <v>2500.96</v>
      </c>
    </row>
    <row r="45" spans="1:10" ht="25.5" x14ac:dyDescent="0.2">
      <c r="A45" s="181"/>
      <c r="B45" s="181"/>
      <c r="C45" s="181"/>
      <c r="D45" s="181"/>
      <c r="E45" s="181" t="s">
        <v>199</v>
      </c>
      <c r="F45" s="87">
        <v>0</v>
      </c>
      <c r="G45" s="181" t="s">
        <v>200</v>
      </c>
      <c r="H45" s="87">
        <v>0</v>
      </c>
      <c r="I45" s="181" t="s">
        <v>201</v>
      </c>
      <c r="J45" s="87">
        <v>0</v>
      </c>
    </row>
    <row r="46" spans="1:10" ht="15" thickBot="1" x14ac:dyDescent="0.25">
      <c r="A46" s="181"/>
      <c r="B46" s="181"/>
      <c r="C46" s="181"/>
      <c r="D46" s="181"/>
      <c r="E46" s="181" t="s">
        <v>202</v>
      </c>
      <c r="F46" s="87">
        <v>599.98</v>
      </c>
      <c r="G46" s="181"/>
      <c r="H46" s="252" t="s">
        <v>203</v>
      </c>
      <c r="I46" s="252"/>
      <c r="J46" s="87">
        <v>3100.94</v>
      </c>
    </row>
    <row r="47" spans="1:10" ht="0.95" customHeight="1" thickTop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</row>
    <row r="48" spans="1:10" ht="18" customHeight="1" x14ac:dyDescent="0.2">
      <c r="A48" s="182" t="s">
        <v>1348</v>
      </c>
      <c r="B48" s="191" t="s">
        <v>6</v>
      </c>
      <c r="C48" s="182" t="s">
        <v>7</v>
      </c>
      <c r="D48" s="182" t="s">
        <v>8</v>
      </c>
      <c r="E48" s="218" t="s">
        <v>180</v>
      </c>
      <c r="F48" s="218"/>
      <c r="G48" s="192" t="s">
        <v>9</v>
      </c>
      <c r="H48" s="191" t="s">
        <v>10</v>
      </c>
      <c r="I48" s="191" t="s">
        <v>11</v>
      </c>
      <c r="J48" s="191" t="s">
        <v>13</v>
      </c>
    </row>
    <row r="49" spans="1:10" ht="24" customHeight="1" x14ac:dyDescent="0.2">
      <c r="A49" s="183" t="s">
        <v>181</v>
      </c>
      <c r="B49" s="75" t="s">
        <v>1135</v>
      </c>
      <c r="C49" s="183" t="s">
        <v>110</v>
      </c>
      <c r="D49" s="183" t="s">
        <v>1136</v>
      </c>
      <c r="E49" s="249" t="s">
        <v>1113</v>
      </c>
      <c r="F49" s="249"/>
      <c r="G49" s="76" t="s">
        <v>80</v>
      </c>
      <c r="H49" s="77">
        <v>1</v>
      </c>
      <c r="I49" s="78">
        <v>2689.78</v>
      </c>
      <c r="J49" s="78">
        <v>2689.78</v>
      </c>
    </row>
    <row r="50" spans="1:10" ht="48" customHeight="1" x14ac:dyDescent="0.2">
      <c r="A50" s="180" t="s">
        <v>191</v>
      </c>
      <c r="B50" s="83" t="s">
        <v>1494</v>
      </c>
      <c r="C50" s="180" t="s">
        <v>110</v>
      </c>
      <c r="D50" s="180" t="s">
        <v>1495</v>
      </c>
      <c r="E50" s="251" t="s">
        <v>320</v>
      </c>
      <c r="F50" s="251"/>
      <c r="G50" s="84" t="s">
        <v>80</v>
      </c>
      <c r="H50" s="85">
        <v>1</v>
      </c>
      <c r="I50" s="86">
        <v>2689.78</v>
      </c>
      <c r="J50" s="86">
        <v>2689.78</v>
      </c>
    </row>
    <row r="51" spans="1:10" ht="25.5" x14ac:dyDescent="0.2">
      <c r="A51" s="181"/>
      <c r="B51" s="181"/>
      <c r="C51" s="181"/>
      <c r="D51" s="181"/>
      <c r="E51" s="181" t="s">
        <v>199</v>
      </c>
      <c r="F51" s="87">
        <v>0</v>
      </c>
      <c r="G51" s="181" t="s">
        <v>200</v>
      </c>
      <c r="H51" s="87">
        <v>0</v>
      </c>
      <c r="I51" s="181" t="s">
        <v>201</v>
      </c>
      <c r="J51" s="87">
        <v>0</v>
      </c>
    </row>
    <row r="52" spans="1:10" ht="15" thickBot="1" x14ac:dyDescent="0.25">
      <c r="A52" s="181"/>
      <c r="B52" s="181"/>
      <c r="C52" s="181"/>
      <c r="D52" s="181"/>
      <c r="E52" s="181" t="s">
        <v>202</v>
      </c>
      <c r="F52" s="87">
        <v>645.27</v>
      </c>
      <c r="G52" s="181"/>
      <c r="H52" s="252" t="s">
        <v>203</v>
      </c>
      <c r="I52" s="252"/>
      <c r="J52" s="87">
        <v>3335.05</v>
      </c>
    </row>
    <row r="53" spans="1:10" ht="0.95" customHeight="1" thickTop="1" x14ac:dyDescent="0.2">
      <c r="A53" s="88"/>
      <c r="B53" s="88"/>
      <c r="C53" s="88"/>
      <c r="D53" s="88"/>
      <c r="E53" s="88"/>
      <c r="F53" s="88"/>
      <c r="G53" s="88"/>
      <c r="H53" s="88"/>
      <c r="I53" s="88"/>
      <c r="J53" s="88"/>
    </row>
    <row r="54" spans="1:10" ht="18" customHeight="1" x14ac:dyDescent="0.2">
      <c r="A54" s="182" t="s">
        <v>1349</v>
      </c>
      <c r="B54" s="191" t="s">
        <v>6</v>
      </c>
      <c r="C54" s="182" t="s">
        <v>7</v>
      </c>
      <c r="D54" s="182" t="s">
        <v>8</v>
      </c>
      <c r="E54" s="218" t="s">
        <v>180</v>
      </c>
      <c r="F54" s="218"/>
      <c r="G54" s="192" t="s">
        <v>9</v>
      </c>
      <c r="H54" s="191" t="s">
        <v>10</v>
      </c>
      <c r="I54" s="191" t="s">
        <v>11</v>
      </c>
      <c r="J54" s="191" t="s">
        <v>13</v>
      </c>
    </row>
    <row r="55" spans="1:10" ht="24" customHeight="1" x14ac:dyDescent="0.2">
      <c r="A55" s="183" t="s">
        <v>181</v>
      </c>
      <c r="B55" s="75" t="s">
        <v>1115</v>
      </c>
      <c r="C55" s="183" t="s">
        <v>110</v>
      </c>
      <c r="D55" s="183" t="s">
        <v>1116</v>
      </c>
      <c r="E55" s="249" t="s">
        <v>1113</v>
      </c>
      <c r="F55" s="249"/>
      <c r="G55" s="76" t="s">
        <v>80</v>
      </c>
      <c r="H55" s="77">
        <v>1</v>
      </c>
      <c r="I55" s="78">
        <v>3638.94</v>
      </c>
      <c r="J55" s="78">
        <v>3638.94</v>
      </c>
    </row>
    <row r="56" spans="1:10" ht="48" customHeight="1" x14ac:dyDescent="0.2">
      <c r="A56" s="180" t="s">
        <v>191</v>
      </c>
      <c r="B56" s="83" t="s">
        <v>1496</v>
      </c>
      <c r="C56" s="180" t="s">
        <v>110</v>
      </c>
      <c r="D56" s="180" t="s">
        <v>1497</v>
      </c>
      <c r="E56" s="251" t="s">
        <v>320</v>
      </c>
      <c r="F56" s="251"/>
      <c r="G56" s="84" t="s">
        <v>80</v>
      </c>
      <c r="H56" s="85">
        <v>1</v>
      </c>
      <c r="I56" s="86">
        <v>3638.94</v>
      </c>
      <c r="J56" s="86">
        <v>3638.94</v>
      </c>
    </row>
    <row r="57" spans="1:10" ht="25.5" x14ac:dyDescent="0.2">
      <c r="A57" s="181"/>
      <c r="B57" s="181"/>
      <c r="C57" s="181"/>
      <c r="D57" s="181"/>
      <c r="E57" s="181" t="s">
        <v>199</v>
      </c>
      <c r="F57" s="87">
        <v>0</v>
      </c>
      <c r="G57" s="181" t="s">
        <v>200</v>
      </c>
      <c r="H57" s="87">
        <v>0</v>
      </c>
      <c r="I57" s="181" t="s">
        <v>201</v>
      </c>
      <c r="J57" s="87">
        <v>0</v>
      </c>
    </row>
    <row r="58" spans="1:10" ht="15" thickBot="1" x14ac:dyDescent="0.25">
      <c r="A58" s="181"/>
      <c r="B58" s="181"/>
      <c r="C58" s="181"/>
      <c r="D58" s="181"/>
      <c r="E58" s="181" t="s">
        <v>202</v>
      </c>
      <c r="F58" s="87">
        <v>872.98</v>
      </c>
      <c r="G58" s="181"/>
      <c r="H58" s="252" t="s">
        <v>203</v>
      </c>
      <c r="I58" s="252"/>
      <c r="J58" s="87">
        <v>4511.92</v>
      </c>
    </row>
    <row r="59" spans="1:10" ht="0.95" customHeight="1" thickTop="1" x14ac:dyDescent="0.2">
      <c r="A59" s="88"/>
      <c r="B59" s="88"/>
      <c r="C59" s="88"/>
      <c r="D59" s="88"/>
      <c r="E59" s="88"/>
      <c r="F59" s="88"/>
      <c r="G59" s="88"/>
      <c r="H59" s="88"/>
      <c r="I59" s="88"/>
      <c r="J59" s="88"/>
    </row>
    <row r="60" spans="1:10" ht="18" customHeight="1" x14ac:dyDescent="0.2">
      <c r="A60" s="182" t="s">
        <v>1350</v>
      </c>
      <c r="B60" s="191" t="s">
        <v>6</v>
      </c>
      <c r="C60" s="182" t="s">
        <v>7</v>
      </c>
      <c r="D60" s="182" t="s">
        <v>8</v>
      </c>
      <c r="E60" s="218" t="s">
        <v>180</v>
      </c>
      <c r="F60" s="218"/>
      <c r="G60" s="192" t="s">
        <v>9</v>
      </c>
      <c r="H60" s="191" t="s">
        <v>10</v>
      </c>
      <c r="I60" s="191" t="s">
        <v>11</v>
      </c>
      <c r="J60" s="191" t="s">
        <v>13</v>
      </c>
    </row>
    <row r="61" spans="1:10" ht="24" customHeight="1" x14ac:dyDescent="0.2">
      <c r="A61" s="183" t="s">
        <v>181</v>
      </c>
      <c r="B61" s="75" t="s">
        <v>1143</v>
      </c>
      <c r="C61" s="183" t="s">
        <v>110</v>
      </c>
      <c r="D61" s="183" t="s">
        <v>1144</v>
      </c>
      <c r="E61" s="249" t="s">
        <v>1113</v>
      </c>
      <c r="F61" s="249"/>
      <c r="G61" s="76" t="s">
        <v>80</v>
      </c>
      <c r="H61" s="77">
        <v>1</v>
      </c>
      <c r="I61" s="78">
        <v>4198.3900000000003</v>
      </c>
      <c r="J61" s="78">
        <v>4198.3900000000003</v>
      </c>
    </row>
    <row r="62" spans="1:10" ht="48" customHeight="1" x14ac:dyDescent="0.2">
      <c r="A62" s="180" t="s">
        <v>191</v>
      </c>
      <c r="B62" s="83" t="s">
        <v>1498</v>
      </c>
      <c r="C62" s="180" t="s">
        <v>110</v>
      </c>
      <c r="D62" s="180" t="s">
        <v>1499</v>
      </c>
      <c r="E62" s="251" t="s">
        <v>320</v>
      </c>
      <c r="F62" s="251"/>
      <c r="G62" s="84" t="s">
        <v>80</v>
      </c>
      <c r="H62" s="85">
        <v>1</v>
      </c>
      <c r="I62" s="86">
        <v>4198.3900000000003</v>
      </c>
      <c r="J62" s="86">
        <v>4198.3900000000003</v>
      </c>
    </row>
    <row r="63" spans="1:10" ht="25.5" x14ac:dyDescent="0.2">
      <c r="A63" s="181"/>
      <c r="B63" s="181"/>
      <c r="C63" s="181"/>
      <c r="D63" s="181"/>
      <c r="E63" s="181" t="s">
        <v>199</v>
      </c>
      <c r="F63" s="87">
        <v>0</v>
      </c>
      <c r="G63" s="181" t="s">
        <v>200</v>
      </c>
      <c r="H63" s="87">
        <v>0</v>
      </c>
      <c r="I63" s="181" t="s">
        <v>201</v>
      </c>
      <c r="J63" s="87">
        <v>0</v>
      </c>
    </row>
    <row r="64" spans="1:10" ht="15" thickBot="1" x14ac:dyDescent="0.25">
      <c r="A64" s="181"/>
      <c r="B64" s="181"/>
      <c r="C64" s="181"/>
      <c r="D64" s="181"/>
      <c r="E64" s="181" t="s">
        <v>202</v>
      </c>
      <c r="F64" s="87">
        <v>1007.19</v>
      </c>
      <c r="G64" s="181"/>
      <c r="H64" s="252" t="s">
        <v>203</v>
      </c>
      <c r="I64" s="252"/>
      <c r="J64" s="87">
        <v>5205.58</v>
      </c>
    </row>
    <row r="65" spans="1:10" ht="0.95" customHeight="1" thickTop="1" x14ac:dyDescent="0.2">
      <c r="A65" s="88"/>
      <c r="B65" s="88"/>
      <c r="C65" s="88"/>
      <c r="D65" s="88"/>
      <c r="E65" s="88"/>
      <c r="F65" s="88"/>
      <c r="G65" s="88"/>
      <c r="H65" s="88"/>
      <c r="I65" s="88"/>
      <c r="J65" s="88"/>
    </row>
    <row r="66" spans="1:10" ht="18" customHeight="1" x14ac:dyDescent="0.2">
      <c r="A66" s="182" t="s">
        <v>1351</v>
      </c>
      <c r="B66" s="191" t="s">
        <v>6</v>
      </c>
      <c r="C66" s="182" t="s">
        <v>7</v>
      </c>
      <c r="D66" s="182" t="s">
        <v>8</v>
      </c>
      <c r="E66" s="218" t="s">
        <v>180</v>
      </c>
      <c r="F66" s="218"/>
      <c r="G66" s="192" t="s">
        <v>9</v>
      </c>
      <c r="H66" s="191" t="s">
        <v>10</v>
      </c>
      <c r="I66" s="191" t="s">
        <v>11</v>
      </c>
      <c r="J66" s="191" t="s">
        <v>13</v>
      </c>
    </row>
    <row r="67" spans="1:10" ht="24" customHeight="1" x14ac:dyDescent="0.2">
      <c r="A67" s="183" t="s">
        <v>181</v>
      </c>
      <c r="B67" s="75" t="s">
        <v>1123</v>
      </c>
      <c r="C67" s="183" t="s">
        <v>110</v>
      </c>
      <c r="D67" s="183" t="s">
        <v>1124</v>
      </c>
      <c r="E67" s="249" t="s">
        <v>1113</v>
      </c>
      <c r="F67" s="249"/>
      <c r="G67" s="76" t="s">
        <v>80</v>
      </c>
      <c r="H67" s="77">
        <v>1</v>
      </c>
      <c r="I67" s="78">
        <v>7857.42</v>
      </c>
      <c r="J67" s="78">
        <v>7857.42</v>
      </c>
    </row>
    <row r="68" spans="1:10" ht="48" customHeight="1" x14ac:dyDescent="0.2">
      <c r="A68" s="180" t="s">
        <v>191</v>
      </c>
      <c r="B68" s="83" t="s">
        <v>1500</v>
      </c>
      <c r="C68" s="180" t="s">
        <v>110</v>
      </c>
      <c r="D68" s="180" t="s">
        <v>1501</v>
      </c>
      <c r="E68" s="251" t="s">
        <v>320</v>
      </c>
      <c r="F68" s="251"/>
      <c r="G68" s="84" t="s">
        <v>80</v>
      </c>
      <c r="H68" s="85">
        <v>1</v>
      </c>
      <c r="I68" s="86">
        <v>7857.42</v>
      </c>
      <c r="J68" s="86">
        <v>7857.42</v>
      </c>
    </row>
    <row r="69" spans="1:10" ht="25.5" x14ac:dyDescent="0.2">
      <c r="A69" s="181"/>
      <c r="B69" s="181"/>
      <c r="C69" s="181"/>
      <c r="D69" s="181"/>
      <c r="E69" s="181" t="s">
        <v>199</v>
      </c>
      <c r="F69" s="87">
        <v>0</v>
      </c>
      <c r="G69" s="181" t="s">
        <v>200</v>
      </c>
      <c r="H69" s="87">
        <v>0</v>
      </c>
      <c r="I69" s="181" t="s">
        <v>201</v>
      </c>
      <c r="J69" s="87">
        <v>0</v>
      </c>
    </row>
    <row r="70" spans="1:10" ht="15" thickBot="1" x14ac:dyDescent="0.25">
      <c r="A70" s="181"/>
      <c r="B70" s="181"/>
      <c r="C70" s="181"/>
      <c r="D70" s="181"/>
      <c r="E70" s="181" t="s">
        <v>202</v>
      </c>
      <c r="F70" s="87">
        <v>1884.99</v>
      </c>
      <c r="G70" s="181"/>
      <c r="H70" s="252" t="s">
        <v>203</v>
      </c>
      <c r="I70" s="252"/>
      <c r="J70" s="87">
        <v>9742.41</v>
      </c>
    </row>
    <row r="71" spans="1:10" ht="0.95" customHeight="1" thickTop="1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</row>
    <row r="72" spans="1:10" ht="18" customHeight="1" x14ac:dyDescent="0.2">
      <c r="A72" s="182" t="s">
        <v>1352</v>
      </c>
      <c r="B72" s="191" t="s">
        <v>6</v>
      </c>
      <c r="C72" s="182" t="s">
        <v>7</v>
      </c>
      <c r="D72" s="182" t="s">
        <v>8</v>
      </c>
      <c r="E72" s="218" t="s">
        <v>180</v>
      </c>
      <c r="F72" s="218"/>
      <c r="G72" s="192" t="s">
        <v>9</v>
      </c>
      <c r="H72" s="191" t="s">
        <v>10</v>
      </c>
      <c r="I72" s="191" t="s">
        <v>11</v>
      </c>
      <c r="J72" s="191" t="s">
        <v>13</v>
      </c>
    </row>
    <row r="73" spans="1:10" ht="24" customHeight="1" x14ac:dyDescent="0.2">
      <c r="A73" s="183" t="s">
        <v>181</v>
      </c>
      <c r="B73" s="75" t="s">
        <v>1111</v>
      </c>
      <c r="C73" s="183" t="s">
        <v>110</v>
      </c>
      <c r="D73" s="183" t="s">
        <v>1112</v>
      </c>
      <c r="E73" s="249" t="s">
        <v>1113</v>
      </c>
      <c r="F73" s="249"/>
      <c r="G73" s="76" t="s">
        <v>80</v>
      </c>
      <c r="H73" s="77">
        <v>1</v>
      </c>
      <c r="I73" s="78">
        <v>8637.84</v>
      </c>
      <c r="J73" s="78">
        <v>8637.84</v>
      </c>
    </row>
    <row r="74" spans="1:10" ht="48" customHeight="1" x14ac:dyDescent="0.2">
      <c r="A74" s="180" t="s">
        <v>191</v>
      </c>
      <c r="B74" s="83" t="s">
        <v>1502</v>
      </c>
      <c r="C74" s="180" t="s">
        <v>110</v>
      </c>
      <c r="D74" s="180" t="s">
        <v>1503</v>
      </c>
      <c r="E74" s="251" t="s">
        <v>320</v>
      </c>
      <c r="F74" s="251"/>
      <c r="G74" s="84" t="s">
        <v>80</v>
      </c>
      <c r="H74" s="85">
        <v>1</v>
      </c>
      <c r="I74" s="86">
        <v>8637.84</v>
      </c>
      <c r="J74" s="86">
        <v>8637.84</v>
      </c>
    </row>
    <row r="75" spans="1:10" ht="25.5" x14ac:dyDescent="0.2">
      <c r="A75" s="181"/>
      <c r="B75" s="181"/>
      <c r="C75" s="181"/>
      <c r="D75" s="181"/>
      <c r="E75" s="181" t="s">
        <v>199</v>
      </c>
      <c r="F75" s="87">
        <v>0</v>
      </c>
      <c r="G75" s="181" t="s">
        <v>200</v>
      </c>
      <c r="H75" s="87">
        <v>0</v>
      </c>
      <c r="I75" s="181" t="s">
        <v>201</v>
      </c>
      <c r="J75" s="87">
        <v>0</v>
      </c>
    </row>
    <row r="76" spans="1:10" ht="15" thickBot="1" x14ac:dyDescent="0.25">
      <c r="A76" s="181"/>
      <c r="B76" s="181"/>
      <c r="C76" s="181"/>
      <c r="D76" s="181"/>
      <c r="E76" s="181" t="s">
        <v>202</v>
      </c>
      <c r="F76" s="87">
        <v>2072.21</v>
      </c>
      <c r="G76" s="181"/>
      <c r="H76" s="252" t="s">
        <v>203</v>
      </c>
      <c r="I76" s="252"/>
      <c r="J76" s="87">
        <v>10710.05</v>
      </c>
    </row>
    <row r="77" spans="1:10" ht="0.95" customHeight="1" thickTop="1" x14ac:dyDescent="0.2">
      <c r="A77" s="88"/>
      <c r="B77" s="88"/>
      <c r="C77" s="88"/>
      <c r="D77" s="88"/>
      <c r="E77" s="88"/>
      <c r="F77" s="88"/>
      <c r="G77" s="88"/>
      <c r="H77" s="88"/>
      <c r="I77" s="88"/>
      <c r="J77" s="88"/>
    </row>
    <row r="78" spans="1:10" ht="18" customHeight="1" x14ac:dyDescent="0.2">
      <c r="A78" s="182" t="s">
        <v>1353</v>
      </c>
      <c r="B78" s="191" t="s">
        <v>6</v>
      </c>
      <c r="C78" s="182" t="s">
        <v>7</v>
      </c>
      <c r="D78" s="182" t="s">
        <v>8</v>
      </c>
      <c r="E78" s="218" t="s">
        <v>180</v>
      </c>
      <c r="F78" s="218"/>
      <c r="G78" s="192" t="s">
        <v>9</v>
      </c>
      <c r="H78" s="191" t="s">
        <v>10</v>
      </c>
      <c r="I78" s="191" t="s">
        <v>11</v>
      </c>
      <c r="J78" s="191" t="s">
        <v>13</v>
      </c>
    </row>
    <row r="79" spans="1:10" ht="48" customHeight="1" x14ac:dyDescent="0.2">
      <c r="A79" s="183" t="s">
        <v>181</v>
      </c>
      <c r="B79" s="75" t="s">
        <v>1208</v>
      </c>
      <c r="C79" s="183" t="s">
        <v>21</v>
      </c>
      <c r="D79" s="183" t="s">
        <v>1209</v>
      </c>
      <c r="E79" s="249" t="s">
        <v>377</v>
      </c>
      <c r="F79" s="249"/>
      <c r="G79" s="76" t="s">
        <v>39</v>
      </c>
      <c r="H79" s="77">
        <v>1</v>
      </c>
      <c r="I79" s="78">
        <v>31.45</v>
      </c>
      <c r="J79" s="78">
        <v>31.45</v>
      </c>
    </row>
    <row r="80" spans="1:10" ht="24" customHeight="1" x14ac:dyDescent="0.2">
      <c r="A80" s="179" t="s">
        <v>183</v>
      </c>
      <c r="B80" s="79" t="s">
        <v>358</v>
      </c>
      <c r="C80" s="179" t="s">
        <v>21</v>
      </c>
      <c r="D80" s="179" t="s">
        <v>359</v>
      </c>
      <c r="E80" s="250" t="s">
        <v>188</v>
      </c>
      <c r="F80" s="250"/>
      <c r="G80" s="80" t="s">
        <v>31</v>
      </c>
      <c r="H80" s="81">
        <v>5.1999999999999998E-2</v>
      </c>
      <c r="I80" s="82">
        <v>16.5</v>
      </c>
      <c r="J80" s="82">
        <v>0.85</v>
      </c>
    </row>
    <row r="81" spans="1:10" ht="24" customHeight="1" x14ac:dyDescent="0.2">
      <c r="A81" s="179" t="s">
        <v>183</v>
      </c>
      <c r="B81" s="79" t="s">
        <v>356</v>
      </c>
      <c r="C81" s="179" t="s">
        <v>21</v>
      </c>
      <c r="D81" s="179" t="s">
        <v>357</v>
      </c>
      <c r="E81" s="250" t="s">
        <v>188</v>
      </c>
      <c r="F81" s="250"/>
      <c r="G81" s="80" t="s">
        <v>31</v>
      </c>
      <c r="H81" s="81">
        <v>5.1999999999999998E-2</v>
      </c>
      <c r="I81" s="82">
        <v>20.21</v>
      </c>
      <c r="J81" s="82">
        <v>1.05</v>
      </c>
    </row>
    <row r="82" spans="1:10" ht="36" customHeight="1" x14ac:dyDescent="0.2">
      <c r="A82" s="180" t="s">
        <v>191</v>
      </c>
      <c r="B82" s="83" t="s">
        <v>1504</v>
      </c>
      <c r="C82" s="180" t="s">
        <v>21</v>
      </c>
      <c r="D82" s="180" t="s">
        <v>1505</v>
      </c>
      <c r="E82" s="251" t="s">
        <v>194</v>
      </c>
      <c r="F82" s="251"/>
      <c r="G82" s="84" t="s">
        <v>39</v>
      </c>
      <c r="H82" s="85">
        <v>1.0210999999999999</v>
      </c>
      <c r="I82" s="86">
        <v>22.3</v>
      </c>
      <c r="J82" s="86">
        <v>22.77</v>
      </c>
    </row>
    <row r="83" spans="1:10" ht="48" customHeight="1" x14ac:dyDescent="0.2">
      <c r="A83" s="180" t="s">
        <v>191</v>
      </c>
      <c r="B83" s="83" t="s">
        <v>1506</v>
      </c>
      <c r="C83" s="180" t="s">
        <v>21</v>
      </c>
      <c r="D83" s="180" t="s">
        <v>1507</v>
      </c>
      <c r="E83" s="251" t="s">
        <v>194</v>
      </c>
      <c r="F83" s="251"/>
      <c r="G83" s="84" t="s">
        <v>39</v>
      </c>
      <c r="H83" s="85">
        <v>1.0210999999999999</v>
      </c>
      <c r="I83" s="86">
        <v>6.64</v>
      </c>
      <c r="J83" s="86">
        <v>6.78</v>
      </c>
    </row>
    <row r="84" spans="1:10" ht="25.5" x14ac:dyDescent="0.2">
      <c r="A84" s="181"/>
      <c r="B84" s="181"/>
      <c r="C84" s="181"/>
      <c r="D84" s="181"/>
      <c r="E84" s="181" t="s">
        <v>199</v>
      </c>
      <c r="F84" s="87">
        <v>1.29</v>
      </c>
      <c r="G84" s="181" t="s">
        <v>200</v>
      </c>
      <c r="H84" s="87">
        <v>0</v>
      </c>
      <c r="I84" s="181" t="s">
        <v>201</v>
      </c>
      <c r="J84" s="87">
        <v>1.29</v>
      </c>
    </row>
    <row r="85" spans="1:10" ht="15" thickBot="1" x14ac:dyDescent="0.25">
      <c r="A85" s="181"/>
      <c r="B85" s="181"/>
      <c r="C85" s="181"/>
      <c r="D85" s="181"/>
      <c r="E85" s="181" t="s">
        <v>202</v>
      </c>
      <c r="F85" s="87">
        <v>7.54</v>
      </c>
      <c r="G85" s="181"/>
      <c r="H85" s="252" t="s">
        <v>203</v>
      </c>
      <c r="I85" s="252"/>
      <c r="J85" s="87">
        <v>38.99</v>
      </c>
    </row>
    <row r="86" spans="1:10" ht="0.95" customHeight="1" thickTop="1" x14ac:dyDescent="0.2">
      <c r="A86" s="88"/>
      <c r="B86" s="88"/>
      <c r="C86" s="88"/>
      <c r="D86" s="88"/>
      <c r="E86" s="88"/>
      <c r="F86" s="88"/>
      <c r="G86" s="88"/>
      <c r="H86" s="88"/>
      <c r="I86" s="88"/>
      <c r="J86" s="88"/>
    </row>
    <row r="87" spans="1:10" ht="18" customHeight="1" x14ac:dyDescent="0.2">
      <c r="A87" s="182" t="s">
        <v>1354</v>
      </c>
      <c r="B87" s="191" t="s">
        <v>6</v>
      </c>
      <c r="C87" s="182" t="s">
        <v>7</v>
      </c>
      <c r="D87" s="182" t="s">
        <v>8</v>
      </c>
      <c r="E87" s="218" t="s">
        <v>180</v>
      </c>
      <c r="F87" s="218"/>
      <c r="G87" s="192" t="s">
        <v>9</v>
      </c>
      <c r="H87" s="191" t="s">
        <v>10</v>
      </c>
      <c r="I87" s="191" t="s">
        <v>11</v>
      </c>
      <c r="J87" s="191" t="s">
        <v>13</v>
      </c>
    </row>
    <row r="88" spans="1:10" ht="48" customHeight="1" x14ac:dyDescent="0.2">
      <c r="A88" s="183" t="s">
        <v>181</v>
      </c>
      <c r="B88" s="75" t="s">
        <v>1161</v>
      </c>
      <c r="C88" s="183" t="s">
        <v>21</v>
      </c>
      <c r="D88" s="183" t="s">
        <v>1162</v>
      </c>
      <c r="E88" s="249" t="s">
        <v>377</v>
      </c>
      <c r="F88" s="249"/>
      <c r="G88" s="76" t="s">
        <v>39</v>
      </c>
      <c r="H88" s="77">
        <v>1</v>
      </c>
      <c r="I88" s="78">
        <v>54.17</v>
      </c>
      <c r="J88" s="78">
        <v>54.17</v>
      </c>
    </row>
    <row r="89" spans="1:10" ht="24" customHeight="1" x14ac:dyDescent="0.2">
      <c r="A89" s="179" t="s">
        <v>183</v>
      </c>
      <c r="B89" s="79" t="s">
        <v>358</v>
      </c>
      <c r="C89" s="179" t="s">
        <v>21</v>
      </c>
      <c r="D89" s="179" t="s">
        <v>359</v>
      </c>
      <c r="E89" s="250" t="s">
        <v>188</v>
      </c>
      <c r="F89" s="250"/>
      <c r="G89" s="80" t="s">
        <v>31</v>
      </c>
      <c r="H89" s="81">
        <v>5.7000000000000002E-2</v>
      </c>
      <c r="I89" s="82">
        <v>16.5</v>
      </c>
      <c r="J89" s="82">
        <v>0.94</v>
      </c>
    </row>
    <row r="90" spans="1:10" ht="24" customHeight="1" x14ac:dyDescent="0.2">
      <c r="A90" s="179" t="s">
        <v>183</v>
      </c>
      <c r="B90" s="79" t="s">
        <v>356</v>
      </c>
      <c r="C90" s="179" t="s">
        <v>21</v>
      </c>
      <c r="D90" s="179" t="s">
        <v>357</v>
      </c>
      <c r="E90" s="250" t="s">
        <v>188</v>
      </c>
      <c r="F90" s="250"/>
      <c r="G90" s="80" t="s">
        <v>31</v>
      </c>
      <c r="H90" s="81">
        <v>5.7000000000000002E-2</v>
      </c>
      <c r="I90" s="82">
        <v>20.21</v>
      </c>
      <c r="J90" s="82">
        <v>1.1499999999999999</v>
      </c>
    </row>
    <row r="91" spans="1:10" ht="36" customHeight="1" x14ac:dyDescent="0.2">
      <c r="A91" s="180" t="s">
        <v>191</v>
      </c>
      <c r="B91" s="83" t="s">
        <v>1508</v>
      </c>
      <c r="C91" s="180" t="s">
        <v>21</v>
      </c>
      <c r="D91" s="180" t="s">
        <v>1509</v>
      </c>
      <c r="E91" s="251" t="s">
        <v>194</v>
      </c>
      <c r="F91" s="251"/>
      <c r="G91" s="84" t="s">
        <v>39</v>
      </c>
      <c r="H91" s="85">
        <v>1.0210999999999999</v>
      </c>
      <c r="I91" s="86">
        <v>34.31</v>
      </c>
      <c r="J91" s="86">
        <v>35.03</v>
      </c>
    </row>
    <row r="92" spans="1:10" ht="48" customHeight="1" x14ac:dyDescent="0.2">
      <c r="A92" s="180" t="s">
        <v>191</v>
      </c>
      <c r="B92" s="83" t="s">
        <v>1510</v>
      </c>
      <c r="C92" s="180" t="s">
        <v>21</v>
      </c>
      <c r="D92" s="180" t="s">
        <v>1511</v>
      </c>
      <c r="E92" s="251" t="s">
        <v>194</v>
      </c>
      <c r="F92" s="251"/>
      <c r="G92" s="84" t="s">
        <v>39</v>
      </c>
      <c r="H92" s="85">
        <v>1.0210999999999999</v>
      </c>
      <c r="I92" s="86">
        <v>16.7</v>
      </c>
      <c r="J92" s="86">
        <v>17.05</v>
      </c>
    </row>
    <row r="93" spans="1:10" ht="25.5" x14ac:dyDescent="0.2">
      <c r="A93" s="181"/>
      <c r="B93" s="181"/>
      <c r="C93" s="181"/>
      <c r="D93" s="181"/>
      <c r="E93" s="181" t="s">
        <v>199</v>
      </c>
      <c r="F93" s="87">
        <v>1.4100000000000001</v>
      </c>
      <c r="G93" s="181" t="s">
        <v>200</v>
      </c>
      <c r="H93" s="87">
        <v>0</v>
      </c>
      <c r="I93" s="181" t="s">
        <v>201</v>
      </c>
      <c r="J93" s="87">
        <v>1.4100000000000001</v>
      </c>
    </row>
    <row r="94" spans="1:10" ht="15" thickBot="1" x14ac:dyDescent="0.25">
      <c r="A94" s="181"/>
      <c r="B94" s="181"/>
      <c r="C94" s="181"/>
      <c r="D94" s="181"/>
      <c r="E94" s="181" t="s">
        <v>202</v>
      </c>
      <c r="F94" s="87">
        <v>12.99</v>
      </c>
      <c r="G94" s="181"/>
      <c r="H94" s="252" t="s">
        <v>203</v>
      </c>
      <c r="I94" s="252"/>
      <c r="J94" s="87">
        <v>67.16</v>
      </c>
    </row>
    <row r="95" spans="1:10" ht="0.95" customHeight="1" thickTop="1" x14ac:dyDescent="0.2">
      <c r="A95" s="88"/>
      <c r="B95" s="88"/>
      <c r="C95" s="88"/>
      <c r="D95" s="88"/>
      <c r="E95" s="88"/>
      <c r="F95" s="88"/>
      <c r="G95" s="88"/>
      <c r="H95" s="88"/>
      <c r="I95" s="88"/>
      <c r="J95" s="88"/>
    </row>
    <row r="96" spans="1:10" ht="18" customHeight="1" x14ac:dyDescent="0.2">
      <c r="A96" s="182" t="s">
        <v>1355</v>
      </c>
      <c r="B96" s="191" t="s">
        <v>6</v>
      </c>
      <c r="C96" s="182" t="s">
        <v>7</v>
      </c>
      <c r="D96" s="182" t="s">
        <v>8</v>
      </c>
      <c r="E96" s="218" t="s">
        <v>180</v>
      </c>
      <c r="F96" s="218"/>
      <c r="G96" s="192" t="s">
        <v>9</v>
      </c>
      <c r="H96" s="191" t="s">
        <v>10</v>
      </c>
      <c r="I96" s="191" t="s">
        <v>11</v>
      </c>
      <c r="J96" s="191" t="s">
        <v>13</v>
      </c>
    </row>
    <row r="97" spans="1:10" ht="48" customHeight="1" x14ac:dyDescent="0.2">
      <c r="A97" s="183" t="s">
        <v>181</v>
      </c>
      <c r="B97" s="75" t="s">
        <v>1175</v>
      </c>
      <c r="C97" s="183" t="s">
        <v>21</v>
      </c>
      <c r="D97" s="183" t="s">
        <v>1176</v>
      </c>
      <c r="E97" s="249" t="s">
        <v>377</v>
      </c>
      <c r="F97" s="249"/>
      <c r="G97" s="76" t="s">
        <v>39</v>
      </c>
      <c r="H97" s="77">
        <v>1</v>
      </c>
      <c r="I97" s="78">
        <v>68.47</v>
      </c>
      <c r="J97" s="78">
        <v>68.47</v>
      </c>
    </row>
    <row r="98" spans="1:10" ht="24" customHeight="1" x14ac:dyDescent="0.2">
      <c r="A98" s="179" t="s">
        <v>183</v>
      </c>
      <c r="B98" s="79" t="s">
        <v>358</v>
      </c>
      <c r="C98" s="179" t="s">
        <v>21</v>
      </c>
      <c r="D98" s="179" t="s">
        <v>359</v>
      </c>
      <c r="E98" s="250" t="s">
        <v>188</v>
      </c>
      <c r="F98" s="250"/>
      <c r="G98" s="80" t="s">
        <v>31</v>
      </c>
      <c r="H98" s="81">
        <v>6.0999999999999999E-2</v>
      </c>
      <c r="I98" s="82">
        <v>16.5</v>
      </c>
      <c r="J98" s="82">
        <v>1</v>
      </c>
    </row>
    <row r="99" spans="1:10" ht="24" customHeight="1" x14ac:dyDescent="0.2">
      <c r="A99" s="179" t="s">
        <v>183</v>
      </c>
      <c r="B99" s="79" t="s">
        <v>356</v>
      </c>
      <c r="C99" s="179" t="s">
        <v>21</v>
      </c>
      <c r="D99" s="179" t="s">
        <v>357</v>
      </c>
      <c r="E99" s="250" t="s">
        <v>188</v>
      </c>
      <c r="F99" s="250"/>
      <c r="G99" s="80" t="s">
        <v>31</v>
      </c>
      <c r="H99" s="81">
        <v>6.0999999999999999E-2</v>
      </c>
      <c r="I99" s="82">
        <v>20.21</v>
      </c>
      <c r="J99" s="82">
        <v>1.23</v>
      </c>
    </row>
    <row r="100" spans="1:10" ht="48" customHeight="1" x14ac:dyDescent="0.2">
      <c r="A100" s="180" t="s">
        <v>191</v>
      </c>
      <c r="B100" s="83" t="s">
        <v>1512</v>
      </c>
      <c r="C100" s="180" t="s">
        <v>21</v>
      </c>
      <c r="D100" s="180" t="s">
        <v>1513</v>
      </c>
      <c r="E100" s="251" t="s">
        <v>194</v>
      </c>
      <c r="F100" s="251"/>
      <c r="G100" s="84" t="s">
        <v>39</v>
      </c>
      <c r="H100" s="85">
        <v>1.0210999999999999</v>
      </c>
      <c r="I100" s="86">
        <v>18.350000000000001</v>
      </c>
      <c r="J100" s="86">
        <v>18.73</v>
      </c>
    </row>
    <row r="101" spans="1:10" ht="36" customHeight="1" x14ac:dyDescent="0.2">
      <c r="A101" s="180" t="s">
        <v>191</v>
      </c>
      <c r="B101" s="83" t="s">
        <v>1514</v>
      </c>
      <c r="C101" s="180" t="s">
        <v>21</v>
      </c>
      <c r="D101" s="180" t="s">
        <v>1515</v>
      </c>
      <c r="E101" s="251" t="s">
        <v>194</v>
      </c>
      <c r="F101" s="251"/>
      <c r="G101" s="84" t="s">
        <v>39</v>
      </c>
      <c r="H101" s="85">
        <v>1.0210999999999999</v>
      </c>
      <c r="I101" s="86">
        <v>46.53</v>
      </c>
      <c r="J101" s="86">
        <v>47.51</v>
      </c>
    </row>
    <row r="102" spans="1:10" ht="25.5" x14ac:dyDescent="0.2">
      <c r="A102" s="181"/>
      <c r="B102" s="181"/>
      <c r="C102" s="181"/>
      <c r="D102" s="181"/>
      <c r="E102" s="181" t="s">
        <v>199</v>
      </c>
      <c r="F102" s="87">
        <v>1.52</v>
      </c>
      <c r="G102" s="181" t="s">
        <v>200</v>
      </c>
      <c r="H102" s="87">
        <v>0</v>
      </c>
      <c r="I102" s="181" t="s">
        <v>201</v>
      </c>
      <c r="J102" s="87">
        <v>1.52</v>
      </c>
    </row>
    <row r="103" spans="1:10" ht="15" thickBot="1" x14ac:dyDescent="0.25">
      <c r="A103" s="181"/>
      <c r="B103" s="181"/>
      <c r="C103" s="181"/>
      <c r="D103" s="181"/>
      <c r="E103" s="181" t="s">
        <v>202</v>
      </c>
      <c r="F103" s="87">
        <v>16.420000000000002</v>
      </c>
      <c r="G103" s="181"/>
      <c r="H103" s="252" t="s">
        <v>203</v>
      </c>
      <c r="I103" s="252"/>
      <c r="J103" s="87">
        <v>84.89</v>
      </c>
    </row>
    <row r="104" spans="1:10" ht="0.95" customHeight="1" thickTop="1" x14ac:dyDescent="0.2">
      <c r="A104" s="88"/>
      <c r="B104" s="88"/>
      <c r="C104" s="88"/>
      <c r="D104" s="88"/>
      <c r="E104" s="88"/>
      <c r="F104" s="88"/>
      <c r="G104" s="88"/>
      <c r="H104" s="88"/>
      <c r="I104" s="88"/>
      <c r="J104" s="88"/>
    </row>
    <row r="105" spans="1:10" ht="18" customHeight="1" x14ac:dyDescent="0.2">
      <c r="A105" s="182" t="s">
        <v>1356</v>
      </c>
      <c r="B105" s="191" t="s">
        <v>6</v>
      </c>
      <c r="C105" s="182" t="s">
        <v>7</v>
      </c>
      <c r="D105" s="182" t="s">
        <v>8</v>
      </c>
      <c r="E105" s="218" t="s">
        <v>180</v>
      </c>
      <c r="F105" s="218"/>
      <c r="G105" s="192" t="s">
        <v>9</v>
      </c>
      <c r="H105" s="191" t="s">
        <v>10</v>
      </c>
      <c r="I105" s="191" t="s">
        <v>11</v>
      </c>
      <c r="J105" s="191" t="s">
        <v>13</v>
      </c>
    </row>
    <row r="106" spans="1:10" ht="48" customHeight="1" x14ac:dyDescent="0.2">
      <c r="A106" s="183" t="s">
        <v>181</v>
      </c>
      <c r="B106" s="75" t="s">
        <v>1140</v>
      </c>
      <c r="C106" s="183" t="s">
        <v>21</v>
      </c>
      <c r="D106" s="183" t="s">
        <v>1141</v>
      </c>
      <c r="E106" s="249" t="s">
        <v>377</v>
      </c>
      <c r="F106" s="249"/>
      <c r="G106" s="76" t="s">
        <v>39</v>
      </c>
      <c r="H106" s="77">
        <v>1</v>
      </c>
      <c r="I106" s="78">
        <v>83.83</v>
      </c>
      <c r="J106" s="78">
        <v>83.83</v>
      </c>
    </row>
    <row r="107" spans="1:10" ht="24" customHeight="1" x14ac:dyDescent="0.2">
      <c r="A107" s="179" t="s">
        <v>183</v>
      </c>
      <c r="B107" s="79" t="s">
        <v>358</v>
      </c>
      <c r="C107" s="179" t="s">
        <v>21</v>
      </c>
      <c r="D107" s="179" t="s">
        <v>359</v>
      </c>
      <c r="E107" s="250" t="s">
        <v>188</v>
      </c>
      <c r="F107" s="250"/>
      <c r="G107" s="80" t="s">
        <v>31</v>
      </c>
      <c r="H107" s="81">
        <v>6.4000000000000001E-2</v>
      </c>
      <c r="I107" s="82">
        <v>16.5</v>
      </c>
      <c r="J107" s="82">
        <v>1.05</v>
      </c>
    </row>
    <row r="108" spans="1:10" ht="24" customHeight="1" x14ac:dyDescent="0.2">
      <c r="A108" s="179" t="s">
        <v>183</v>
      </c>
      <c r="B108" s="79" t="s">
        <v>356</v>
      </c>
      <c r="C108" s="179" t="s">
        <v>21</v>
      </c>
      <c r="D108" s="179" t="s">
        <v>357</v>
      </c>
      <c r="E108" s="250" t="s">
        <v>188</v>
      </c>
      <c r="F108" s="250"/>
      <c r="G108" s="80" t="s">
        <v>31</v>
      </c>
      <c r="H108" s="81">
        <v>6.4000000000000001E-2</v>
      </c>
      <c r="I108" s="82">
        <v>20.21</v>
      </c>
      <c r="J108" s="82">
        <v>1.29</v>
      </c>
    </row>
    <row r="109" spans="1:10" ht="36" customHeight="1" x14ac:dyDescent="0.2">
      <c r="A109" s="180" t="s">
        <v>191</v>
      </c>
      <c r="B109" s="83" t="s">
        <v>1516</v>
      </c>
      <c r="C109" s="180" t="s">
        <v>21</v>
      </c>
      <c r="D109" s="180" t="s">
        <v>1517</v>
      </c>
      <c r="E109" s="251" t="s">
        <v>194</v>
      </c>
      <c r="F109" s="251"/>
      <c r="G109" s="84" t="s">
        <v>39</v>
      </c>
      <c r="H109" s="85">
        <v>1.0210999999999999</v>
      </c>
      <c r="I109" s="86">
        <v>57.88</v>
      </c>
      <c r="J109" s="86">
        <v>59.1</v>
      </c>
    </row>
    <row r="110" spans="1:10" ht="48" customHeight="1" x14ac:dyDescent="0.2">
      <c r="A110" s="180" t="s">
        <v>191</v>
      </c>
      <c r="B110" s="83" t="s">
        <v>1518</v>
      </c>
      <c r="C110" s="180" t="s">
        <v>21</v>
      </c>
      <c r="D110" s="180" t="s">
        <v>1519</v>
      </c>
      <c r="E110" s="251" t="s">
        <v>194</v>
      </c>
      <c r="F110" s="251"/>
      <c r="G110" s="84" t="s">
        <v>39</v>
      </c>
      <c r="H110" s="85">
        <v>1.0210999999999999</v>
      </c>
      <c r="I110" s="86">
        <v>21.93</v>
      </c>
      <c r="J110" s="86">
        <v>22.39</v>
      </c>
    </row>
    <row r="111" spans="1:10" ht="25.5" x14ac:dyDescent="0.2">
      <c r="A111" s="181"/>
      <c r="B111" s="181"/>
      <c r="C111" s="181"/>
      <c r="D111" s="181"/>
      <c r="E111" s="181" t="s">
        <v>199</v>
      </c>
      <c r="F111" s="87">
        <v>1.59</v>
      </c>
      <c r="G111" s="181" t="s">
        <v>200</v>
      </c>
      <c r="H111" s="87">
        <v>0</v>
      </c>
      <c r="I111" s="181" t="s">
        <v>201</v>
      </c>
      <c r="J111" s="87">
        <v>1.59</v>
      </c>
    </row>
    <row r="112" spans="1:10" ht="15" thickBot="1" x14ac:dyDescent="0.25">
      <c r="A112" s="181"/>
      <c r="B112" s="181"/>
      <c r="C112" s="181"/>
      <c r="D112" s="181"/>
      <c r="E112" s="181" t="s">
        <v>202</v>
      </c>
      <c r="F112" s="87">
        <v>20.11</v>
      </c>
      <c r="G112" s="181"/>
      <c r="H112" s="252" t="s">
        <v>203</v>
      </c>
      <c r="I112" s="252"/>
      <c r="J112" s="87">
        <v>103.94</v>
      </c>
    </row>
    <row r="113" spans="1:10" ht="0.95" customHeight="1" thickTop="1" x14ac:dyDescent="0.2">
      <c r="A113" s="88"/>
      <c r="B113" s="88"/>
      <c r="C113" s="88"/>
      <c r="D113" s="88"/>
      <c r="E113" s="88"/>
      <c r="F113" s="88"/>
      <c r="G113" s="88"/>
      <c r="H113" s="88"/>
      <c r="I113" s="88"/>
      <c r="J113" s="88"/>
    </row>
    <row r="114" spans="1:10" ht="18" customHeight="1" x14ac:dyDescent="0.2">
      <c r="A114" s="182" t="s">
        <v>1358</v>
      </c>
      <c r="B114" s="191" t="s">
        <v>6</v>
      </c>
      <c r="C114" s="182" t="s">
        <v>7</v>
      </c>
      <c r="D114" s="182" t="s">
        <v>8</v>
      </c>
      <c r="E114" s="218" t="s">
        <v>180</v>
      </c>
      <c r="F114" s="218"/>
      <c r="G114" s="192" t="s">
        <v>9</v>
      </c>
      <c r="H114" s="191" t="s">
        <v>10</v>
      </c>
      <c r="I114" s="191" t="s">
        <v>11</v>
      </c>
      <c r="J114" s="191" t="s">
        <v>13</v>
      </c>
    </row>
    <row r="115" spans="1:10" ht="24" customHeight="1" x14ac:dyDescent="0.2">
      <c r="A115" s="183" t="s">
        <v>181</v>
      </c>
      <c r="B115" s="75" t="s">
        <v>1147</v>
      </c>
      <c r="C115" s="183" t="s">
        <v>25</v>
      </c>
      <c r="D115" s="183" t="s">
        <v>1148</v>
      </c>
      <c r="E115" s="249" t="s">
        <v>480</v>
      </c>
      <c r="F115" s="249"/>
      <c r="G115" s="76" t="s">
        <v>39</v>
      </c>
      <c r="H115" s="77">
        <v>1</v>
      </c>
      <c r="I115" s="78">
        <v>19.260000000000002</v>
      </c>
      <c r="J115" s="78">
        <v>19.260000000000002</v>
      </c>
    </row>
    <row r="116" spans="1:10" ht="24" customHeight="1" x14ac:dyDescent="0.2">
      <c r="A116" s="179" t="s">
        <v>183</v>
      </c>
      <c r="B116" s="79" t="s">
        <v>599</v>
      </c>
      <c r="C116" s="179" t="s">
        <v>21</v>
      </c>
      <c r="D116" s="179" t="s">
        <v>600</v>
      </c>
      <c r="E116" s="250" t="s">
        <v>188</v>
      </c>
      <c r="F116" s="250"/>
      <c r="G116" s="80" t="s">
        <v>31</v>
      </c>
      <c r="H116" s="81">
        <v>0.2</v>
      </c>
      <c r="I116" s="82">
        <v>19.16</v>
      </c>
      <c r="J116" s="82">
        <v>3.83</v>
      </c>
    </row>
    <row r="117" spans="1:10" ht="24" customHeight="1" x14ac:dyDescent="0.2">
      <c r="A117" s="179" t="s">
        <v>183</v>
      </c>
      <c r="B117" s="79" t="s">
        <v>558</v>
      </c>
      <c r="C117" s="179" t="s">
        <v>21</v>
      </c>
      <c r="D117" s="179" t="s">
        <v>559</v>
      </c>
      <c r="E117" s="250" t="s">
        <v>188</v>
      </c>
      <c r="F117" s="250"/>
      <c r="G117" s="80" t="s">
        <v>31</v>
      </c>
      <c r="H117" s="81">
        <v>0.2</v>
      </c>
      <c r="I117" s="82">
        <v>15.92</v>
      </c>
      <c r="J117" s="82">
        <v>3.18</v>
      </c>
    </row>
    <row r="118" spans="1:10" ht="24" customHeight="1" x14ac:dyDescent="0.2">
      <c r="A118" s="180" t="s">
        <v>191</v>
      </c>
      <c r="B118" s="83" t="s">
        <v>1520</v>
      </c>
      <c r="C118" s="180" t="s">
        <v>110</v>
      </c>
      <c r="D118" s="180" t="s">
        <v>1521</v>
      </c>
      <c r="E118" s="251" t="s">
        <v>194</v>
      </c>
      <c r="F118" s="251"/>
      <c r="G118" s="84" t="s">
        <v>57</v>
      </c>
      <c r="H118" s="85">
        <v>1</v>
      </c>
      <c r="I118" s="86">
        <v>12.25</v>
      </c>
      <c r="J118" s="86">
        <v>12.25</v>
      </c>
    </row>
    <row r="119" spans="1:10" ht="25.5" x14ac:dyDescent="0.2">
      <c r="A119" s="181"/>
      <c r="B119" s="181"/>
      <c r="C119" s="181"/>
      <c r="D119" s="181"/>
      <c r="E119" s="181" t="s">
        <v>199</v>
      </c>
      <c r="F119" s="87">
        <v>4.6500000000000004</v>
      </c>
      <c r="G119" s="181" t="s">
        <v>200</v>
      </c>
      <c r="H119" s="87">
        <v>0</v>
      </c>
      <c r="I119" s="181" t="s">
        <v>201</v>
      </c>
      <c r="J119" s="87">
        <v>4.6500000000000004</v>
      </c>
    </row>
    <row r="120" spans="1:10" ht="15" thickBot="1" x14ac:dyDescent="0.25">
      <c r="A120" s="181"/>
      <c r="B120" s="181"/>
      <c r="C120" s="181"/>
      <c r="D120" s="181"/>
      <c r="E120" s="181" t="s">
        <v>202</v>
      </c>
      <c r="F120" s="87">
        <v>4.62</v>
      </c>
      <c r="G120" s="181"/>
      <c r="H120" s="252" t="s">
        <v>203</v>
      </c>
      <c r="I120" s="252"/>
      <c r="J120" s="87">
        <v>23.88</v>
      </c>
    </row>
    <row r="121" spans="1:10" ht="0.95" customHeight="1" thickTop="1" x14ac:dyDescent="0.2">
      <c r="A121" s="88"/>
      <c r="B121" s="88"/>
      <c r="C121" s="88"/>
      <c r="D121" s="88"/>
      <c r="E121" s="88"/>
      <c r="F121" s="88"/>
      <c r="G121" s="88"/>
      <c r="H121" s="88"/>
      <c r="I121" s="88"/>
      <c r="J121" s="88"/>
    </row>
    <row r="122" spans="1:10" ht="18" customHeight="1" x14ac:dyDescent="0.2">
      <c r="A122" s="182" t="s">
        <v>1359</v>
      </c>
      <c r="B122" s="191" t="s">
        <v>6</v>
      </c>
      <c r="C122" s="182" t="s">
        <v>7</v>
      </c>
      <c r="D122" s="182" t="s">
        <v>8</v>
      </c>
      <c r="E122" s="218" t="s">
        <v>180</v>
      </c>
      <c r="F122" s="218"/>
      <c r="G122" s="192" t="s">
        <v>9</v>
      </c>
      <c r="H122" s="191" t="s">
        <v>10</v>
      </c>
      <c r="I122" s="191" t="s">
        <v>11</v>
      </c>
      <c r="J122" s="191" t="s">
        <v>13</v>
      </c>
    </row>
    <row r="123" spans="1:10" ht="36" customHeight="1" x14ac:dyDescent="0.2">
      <c r="A123" s="183" t="s">
        <v>181</v>
      </c>
      <c r="B123" s="75" t="s">
        <v>144</v>
      </c>
      <c r="C123" s="183" t="s">
        <v>21</v>
      </c>
      <c r="D123" s="183" t="s">
        <v>145</v>
      </c>
      <c r="E123" s="249" t="s">
        <v>480</v>
      </c>
      <c r="F123" s="249"/>
      <c r="G123" s="76" t="s">
        <v>39</v>
      </c>
      <c r="H123" s="77">
        <v>1</v>
      </c>
      <c r="I123" s="78">
        <v>6.25</v>
      </c>
      <c r="J123" s="78">
        <v>6.25</v>
      </c>
    </row>
    <row r="124" spans="1:10" ht="24" customHeight="1" x14ac:dyDescent="0.2">
      <c r="A124" s="179" t="s">
        <v>183</v>
      </c>
      <c r="B124" s="79" t="s">
        <v>485</v>
      </c>
      <c r="C124" s="179" t="s">
        <v>21</v>
      </c>
      <c r="D124" s="179" t="s">
        <v>486</v>
      </c>
      <c r="E124" s="250" t="s">
        <v>188</v>
      </c>
      <c r="F124" s="250"/>
      <c r="G124" s="80" t="s">
        <v>31</v>
      </c>
      <c r="H124" s="81">
        <v>0.04</v>
      </c>
      <c r="I124" s="82">
        <v>21.02</v>
      </c>
      <c r="J124" s="82">
        <v>0.84</v>
      </c>
    </row>
    <row r="125" spans="1:10" ht="24" customHeight="1" x14ac:dyDescent="0.2">
      <c r="A125" s="179" t="s">
        <v>183</v>
      </c>
      <c r="B125" s="79" t="s">
        <v>483</v>
      </c>
      <c r="C125" s="179" t="s">
        <v>21</v>
      </c>
      <c r="D125" s="179" t="s">
        <v>484</v>
      </c>
      <c r="E125" s="250" t="s">
        <v>188</v>
      </c>
      <c r="F125" s="250"/>
      <c r="G125" s="80" t="s">
        <v>31</v>
      </c>
      <c r="H125" s="81">
        <v>0.04</v>
      </c>
      <c r="I125" s="82">
        <v>16.690000000000001</v>
      </c>
      <c r="J125" s="82">
        <v>0.66</v>
      </c>
    </row>
    <row r="126" spans="1:10" ht="36" customHeight="1" x14ac:dyDescent="0.2">
      <c r="A126" s="180" t="s">
        <v>191</v>
      </c>
      <c r="B126" s="83" t="s">
        <v>543</v>
      </c>
      <c r="C126" s="180" t="s">
        <v>21</v>
      </c>
      <c r="D126" s="180" t="s">
        <v>544</v>
      </c>
      <c r="E126" s="251" t="s">
        <v>194</v>
      </c>
      <c r="F126" s="251"/>
      <c r="G126" s="84" t="s">
        <v>39</v>
      </c>
      <c r="H126" s="85">
        <v>1.19</v>
      </c>
      <c r="I126" s="86">
        <v>3.98</v>
      </c>
      <c r="J126" s="86">
        <v>4.7300000000000004</v>
      </c>
    </row>
    <row r="127" spans="1:10" ht="24" customHeight="1" x14ac:dyDescent="0.2">
      <c r="A127" s="180" t="s">
        <v>191</v>
      </c>
      <c r="B127" s="83" t="s">
        <v>541</v>
      </c>
      <c r="C127" s="180" t="s">
        <v>21</v>
      </c>
      <c r="D127" s="180" t="s">
        <v>542</v>
      </c>
      <c r="E127" s="251" t="s">
        <v>194</v>
      </c>
      <c r="F127" s="251"/>
      <c r="G127" s="84" t="s">
        <v>77</v>
      </c>
      <c r="H127" s="85">
        <v>8.9999999999999993E-3</v>
      </c>
      <c r="I127" s="86">
        <v>3.17</v>
      </c>
      <c r="J127" s="86">
        <v>0.02</v>
      </c>
    </row>
    <row r="128" spans="1:10" ht="25.5" x14ac:dyDescent="0.2">
      <c r="A128" s="181"/>
      <c r="B128" s="181"/>
      <c r="C128" s="181"/>
      <c r="D128" s="181"/>
      <c r="E128" s="181" t="s">
        <v>199</v>
      </c>
      <c r="F128" s="87">
        <v>0.99</v>
      </c>
      <c r="G128" s="181" t="s">
        <v>200</v>
      </c>
      <c r="H128" s="87">
        <v>0</v>
      </c>
      <c r="I128" s="181" t="s">
        <v>201</v>
      </c>
      <c r="J128" s="87">
        <v>0.99</v>
      </c>
    </row>
    <row r="129" spans="1:10" ht="15" thickBot="1" x14ac:dyDescent="0.25">
      <c r="A129" s="181"/>
      <c r="B129" s="181"/>
      <c r="C129" s="181"/>
      <c r="D129" s="181"/>
      <c r="E129" s="181" t="s">
        <v>202</v>
      </c>
      <c r="F129" s="87">
        <v>1.49</v>
      </c>
      <c r="G129" s="181"/>
      <c r="H129" s="252" t="s">
        <v>203</v>
      </c>
      <c r="I129" s="252"/>
      <c r="J129" s="87">
        <v>7.74</v>
      </c>
    </row>
    <row r="130" spans="1:10" ht="0.95" customHeight="1" thickTop="1" x14ac:dyDescent="0.2">
      <c r="A130" s="88"/>
      <c r="B130" s="88"/>
      <c r="C130" s="88"/>
      <c r="D130" s="88"/>
      <c r="E130" s="88"/>
      <c r="F130" s="88"/>
      <c r="G130" s="88"/>
      <c r="H130" s="88"/>
      <c r="I130" s="88"/>
      <c r="J130" s="88"/>
    </row>
    <row r="131" spans="1:10" ht="18" customHeight="1" x14ac:dyDescent="0.2">
      <c r="A131" s="182" t="s">
        <v>1360</v>
      </c>
      <c r="B131" s="191" t="s">
        <v>6</v>
      </c>
      <c r="C131" s="182" t="s">
        <v>7</v>
      </c>
      <c r="D131" s="182" t="s">
        <v>8</v>
      </c>
      <c r="E131" s="218" t="s">
        <v>180</v>
      </c>
      <c r="F131" s="218"/>
      <c r="G131" s="192" t="s">
        <v>9</v>
      </c>
      <c r="H131" s="191" t="s">
        <v>10</v>
      </c>
      <c r="I131" s="191" t="s">
        <v>11</v>
      </c>
      <c r="J131" s="191" t="s">
        <v>13</v>
      </c>
    </row>
    <row r="132" spans="1:10" ht="24" customHeight="1" x14ac:dyDescent="0.2">
      <c r="A132" s="183" t="s">
        <v>181</v>
      </c>
      <c r="B132" s="75" t="s">
        <v>149</v>
      </c>
      <c r="C132" s="183" t="s">
        <v>21</v>
      </c>
      <c r="D132" s="183" t="s">
        <v>1291</v>
      </c>
      <c r="E132" s="249" t="s">
        <v>480</v>
      </c>
      <c r="F132" s="249"/>
      <c r="G132" s="76" t="s">
        <v>77</v>
      </c>
      <c r="H132" s="77">
        <v>1</v>
      </c>
      <c r="I132" s="78">
        <v>80.849999999999994</v>
      </c>
      <c r="J132" s="78">
        <v>80.849999999999994</v>
      </c>
    </row>
    <row r="133" spans="1:10" ht="24" customHeight="1" x14ac:dyDescent="0.2">
      <c r="A133" s="179" t="s">
        <v>183</v>
      </c>
      <c r="B133" s="79" t="s">
        <v>483</v>
      </c>
      <c r="C133" s="179" t="s">
        <v>21</v>
      </c>
      <c r="D133" s="179" t="s">
        <v>484</v>
      </c>
      <c r="E133" s="250" t="s">
        <v>188</v>
      </c>
      <c r="F133" s="250"/>
      <c r="G133" s="80" t="s">
        <v>31</v>
      </c>
      <c r="H133" s="81">
        <v>0.1988</v>
      </c>
      <c r="I133" s="82">
        <v>16.690000000000001</v>
      </c>
      <c r="J133" s="82">
        <v>3.31</v>
      </c>
    </row>
    <row r="134" spans="1:10" ht="24" customHeight="1" x14ac:dyDescent="0.2">
      <c r="A134" s="179" t="s">
        <v>183</v>
      </c>
      <c r="B134" s="79" t="s">
        <v>485</v>
      </c>
      <c r="C134" s="179" t="s">
        <v>21</v>
      </c>
      <c r="D134" s="179" t="s">
        <v>486</v>
      </c>
      <c r="E134" s="250" t="s">
        <v>188</v>
      </c>
      <c r="F134" s="250"/>
      <c r="G134" s="80" t="s">
        <v>31</v>
      </c>
      <c r="H134" s="81">
        <v>0.1988</v>
      </c>
      <c r="I134" s="82">
        <v>21.02</v>
      </c>
      <c r="J134" s="82">
        <v>4.17</v>
      </c>
    </row>
    <row r="135" spans="1:10" ht="24" customHeight="1" x14ac:dyDescent="0.2">
      <c r="A135" s="180" t="s">
        <v>191</v>
      </c>
      <c r="B135" s="83" t="s">
        <v>553</v>
      </c>
      <c r="C135" s="180" t="s">
        <v>21</v>
      </c>
      <c r="D135" s="180" t="s">
        <v>554</v>
      </c>
      <c r="E135" s="251" t="s">
        <v>194</v>
      </c>
      <c r="F135" s="251"/>
      <c r="G135" s="84" t="s">
        <v>77</v>
      </c>
      <c r="H135" s="85">
        <v>1</v>
      </c>
      <c r="I135" s="86">
        <v>69.41</v>
      </c>
      <c r="J135" s="86">
        <v>69.41</v>
      </c>
    </row>
    <row r="136" spans="1:10" ht="36" customHeight="1" x14ac:dyDescent="0.2">
      <c r="A136" s="180" t="s">
        <v>191</v>
      </c>
      <c r="B136" s="83" t="s">
        <v>551</v>
      </c>
      <c r="C136" s="180" t="s">
        <v>21</v>
      </c>
      <c r="D136" s="180" t="s">
        <v>552</v>
      </c>
      <c r="E136" s="251" t="s">
        <v>194</v>
      </c>
      <c r="F136" s="251"/>
      <c r="G136" s="84" t="s">
        <v>77</v>
      </c>
      <c r="H136" s="85">
        <v>3</v>
      </c>
      <c r="I136" s="86">
        <v>1.32</v>
      </c>
      <c r="J136" s="86">
        <v>3.96</v>
      </c>
    </row>
    <row r="137" spans="1:10" ht="25.5" x14ac:dyDescent="0.2">
      <c r="A137" s="181"/>
      <c r="B137" s="181"/>
      <c r="C137" s="181"/>
      <c r="D137" s="181"/>
      <c r="E137" s="181" t="s">
        <v>199</v>
      </c>
      <c r="F137" s="87">
        <v>4.93</v>
      </c>
      <c r="G137" s="181" t="s">
        <v>200</v>
      </c>
      <c r="H137" s="87">
        <v>0</v>
      </c>
      <c r="I137" s="181" t="s">
        <v>201</v>
      </c>
      <c r="J137" s="87">
        <v>4.93</v>
      </c>
    </row>
    <row r="138" spans="1:10" ht="15" thickBot="1" x14ac:dyDescent="0.25">
      <c r="A138" s="181"/>
      <c r="B138" s="181"/>
      <c r="C138" s="181"/>
      <c r="D138" s="181"/>
      <c r="E138" s="181" t="s">
        <v>202</v>
      </c>
      <c r="F138" s="87">
        <v>19.39</v>
      </c>
      <c r="G138" s="181"/>
      <c r="H138" s="252" t="s">
        <v>203</v>
      </c>
      <c r="I138" s="252"/>
      <c r="J138" s="87">
        <v>100.24</v>
      </c>
    </row>
    <row r="139" spans="1:10" ht="0.95" customHeight="1" thickTop="1" x14ac:dyDescent="0.2">
      <c r="A139" s="88"/>
      <c r="B139" s="88"/>
      <c r="C139" s="88"/>
      <c r="D139" s="88"/>
      <c r="E139" s="88"/>
      <c r="F139" s="88"/>
      <c r="G139" s="88"/>
      <c r="H139" s="88"/>
      <c r="I139" s="88"/>
      <c r="J139" s="88"/>
    </row>
    <row r="140" spans="1:10" ht="18" customHeight="1" x14ac:dyDescent="0.2">
      <c r="A140" s="182" t="s">
        <v>1361</v>
      </c>
      <c r="B140" s="191" t="s">
        <v>6</v>
      </c>
      <c r="C140" s="182" t="s">
        <v>7</v>
      </c>
      <c r="D140" s="182" t="s">
        <v>8</v>
      </c>
      <c r="E140" s="218" t="s">
        <v>180</v>
      </c>
      <c r="F140" s="218"/>
      <c r="G140" s="192" t="s">
        <v>9</v>
      </c>
      <c r="H140" s="191" t="s">
        <v>10</v>
      </c>
      <c r="I140" s="191" t="s">
        <v>11</v>
      </c>
      <c r="J140" s="191" t="s">
        <v>13</v>
      </c>
    </row>
    <row r="141" spans="1:10" ht="24" customHeight="1" x14ac:dyDescent="0.2">
      <c r="A141" s="183" t="s">
        <v>181</v>
      </c>
      <c r="B141" s="75" t="s">
        <v>1330</v>
      </c>
      <c r="C141" s="183" t="s">
        <v>21</v>
      </c>
      <c r="D141" s="183" t="s">
        <v>1331</v>
      </c>
      <c r="E141" s="249" t="s">
        <v>480</v>
      </c>
      <c r="F141" s="249"/>
      <c r="G141" s="76" t="s">
        <v>77</v>
      </c>
      <c r="H141" s="77">
        <v>1</v>
      </c>
      <c r="I141" s="78">
        <v>13.69</v>
      </c>
      <c r="J141" s="78">
        <v>13.69</v>
      </c>
    </row>
    <row r="142" spans="1:10" ht="24" customHeight="1" x14ac:dyDescent="0.2">
      <c r="A142" s="179" t="s">
        <v>183</v>
      </c>
      <c r="B142" s="79" t="s">
        <v>483</v>
      </c>
      <c r="C142" s="179" t="s">
        <v>21</v>
      </c>
      <c r="D142" s="179" t="s">
        <v>484</v>
      </c>
      <c r="E142" s="250" t="s">
        <v>188</v>
      </c>
      <c r="F142" s="250"/>
      <c r="G142" s="80" t="s">
        <v>31</v>
      </c>
      <c r="H142" s="81">
        <v>6.6299999999999998E-2</v>
      </c>
      <c r="I142" s="82">
        <v>16.690000000000001</v>
      </c>
      <c r="J142" s="82">
        <v>1.1000000000000001</v>
      </c>
    </row>
    <row r="143" spans="1:10" ht="24" customHeight="1" x14ac:dyDescent="0.2">
      <c r="A143" s="179" t="s">
        <v>183</v>
      </c>
      <c r="B143" s="79" t="s">
        <v>485</v>
      </c>
      <c r="C143" s="179" t="s">
        <v>21</v>
      </c>
      <c r="D143" s="179" t="s">
        <v>486</v>
      </c>
      <c r="E143" s="250" t="s">
        <v>188</v>
      </c>
      <c r="F143" s="250"/>
      <c r="G143" s="80" t="s">
        <v>31</v>
      </c>
      <c r="H143" s="81">
        <v>6.6299999999999998E-2</v>
      </c>
      <c r="I143" s="82">
        <v>21.02</v>
      </c>
      <c r="J143" s="82">
        <v>1.39</v>
      </c>
    </row>
    <row r="144" spans="1:10" ht="24" customHeight="1" x14ac:dyDescent="0.2">
      <c r="A144" s="180" t="s">
        <v>191</v>
      </c>
      <c r="B144" s="83" t="s">
        <v>547</v>
      </c>
      <c r="C144" s="180" t="s">
        <v>21</v>
      </c>
      <c r="D144" s="180" t="s">
        <v>548</v>
      </c>
      <c r="E144" s="251" t="s">
        <v>194</v>
      </c>
      <c r="F144" s="251"/>
      <c r="G144" s="84" t="s">
        <v>77</v>
      </c>
      <c r="H144" s="85">
        <v>1</v>
      </c>
      <c r="I144" s="86">
        <v>9.8800000000000008</v>
      </c>
      <c r="J144" s="86">
        <v>9.8800000000000008</v>
      </c>
    </row>
    <row r="145" spans="1:10" ht="36" customHeight="1" x14ac:dyDescent="0.2">
      <c r="A145" s="180" t="s">
        <v>191</v>
      </c>
      <c r="B145" s="83" t="s">
        <v>551</v>
      </c>
      <c r="C145" s="180" t="s">
        <v>21</v>
      </c>
      <c r="D145" s="180" t="s">
        <v>552</v>
      </c>
      <c r="E145" s="251" t="s">
        <v>194</v>
      </c>
      <c r="F145" s="251"/>
      <c r="G145" s="84" t="s">
        <v>77</v>
      </c>
      <c r="H145" s="85">
        <v>1</v>
      </c>
      <c r="I145" s="86">
        <v>1.32</v>
      </c>
      <c r="J145" s="86">
        <v>1.32</v>
      </c>
    </row>
    <row r="146" spans="1:10" ht="25.5" x14ac:dyDescent="0.2">
      <c r="A146" s="181"/>
      <c r="B146" s="181"/>
      <c r="C146" s="181"/>
      <c r="D146" s="181"/>
      <c r="E146" s="181" t="s">
        <v>199</v>
      </c>
      <c r="F146" s="87">
        <v>1.64</v>
      </c>
      <c r="G146" s="181" t="s">
        <v>200</v>
      </c>
      <c r="H146" s="87">
        <v>0</v>
      </c>
      <c r="I146" s="181" t="s">
        <v>201</v>
      </c>
      <c r="J146" s="87">
        <v>1.64</v>
      </c>
    </row>
    <row r="147" spans="1:10" ht="15" thickBot="1" x14ac:dyDescent="0.25">
      <c r="A147" s="181"/>
      <c r="B147" s="181"/>
      <c r="C147" s="181"/>
      <c r="D147" s="181"/>
      <c r="E147" s="181" t="s">
        <v>202</v>
      </c>
      <c r="F147" s="87">
        <v>3.28</v>
      </c>
      <c r="G147" s="181"/>
      <c r="H147" s="252" t="s">
        <v>203</v>
      </c>
      <c r="I147" s="252"/>
      <c r="J147" s="87">
        <v>16.97</v>
      </c>
    </row>
    <row r="148" spans="1:10" ht="0.95" customHeight="1" thickTop="1" x14ac:dyDescent="0.2">
      <c r="A148" s="88"/>
      <c r="B148" s="88"/>
      <c r="C148" s="88"/>
      <c r="D148" s="88"/>
      <c r="E148" s="88"/>
      <c r="F148" s="88"/>
      <c r="G148" s="88"/>
      <c r="H148" s="88"/>
      <c r="I148" s="88"/>
      <c r="J148" s="88"/>
    </row>
    <row r="149" spans="1:10" ht="18" customHeight="1" x14ac:dyDescent="0.2">
      <c r="A149" s="182" t="s">
        <v>1362</v>
      </c>
      <c r="B149" s="191" t="s">
        <v>6</v>
      </c>
      <c r="C149" s="182" t="s">
        <v>7</v>
      </c>
      <c r="D149" s="182" t="s">
        <v>8</v>
      </c>
      <c r="E149" s="218" t="s">
        <v>180</v>
      </c>
      <c r="F149" s="218"/>
      <c r="G149" s="192" t="s">
        <v>9</v>
      </c>
      <c r="H149" s="191" t="s">
        <v>10</v>
      </c>
      <c r="I149" s="191" t="s">
        <v>11</v>
      </c>
      <c r="J149" s="191" t="s">
        <v>13</v>
      </c>
    </row>
    <row r="150" spans="1:10" ht="36" customHeight="1" x14ac:dyDescent="0.2">
      <c r="A150" s="183" t="s">
        <v>181</v>
      </c>
      <c r="B150" s="75" t="s">
        <v>1264</v>
      </c>
      <c r="C150" s="183" t="s">
        <v>21</v>
      </c>
      <c r="D150" s="183" t="s">
        <v>1265</v>
      </c>
      <c r="E150" s="249" t="s">
        <v>480</v>
      </c>
      <c r="F150" s="249"/>
      <c r="G150" s="76" t="s">
        <v>39</v>
      </c>
      <c r="H150" s="77">
        <v>1</v>
      </c>
      <c r="I150" s="78">
        <v>15.11</v>
      </c>
      <c r="J150" s="78">
        <v>15.11</v>
      </c>
    </row>
    <row r="151" spans="1:10" ht="60" customHeight="1" x14ac:dyDescent="0.2">
      <c r="A151" s="179" t="s">
        <v>183</v>
      </c>
      <c r="B151" s="79" t="s">
        <v>481</v>
      </c>
      <c r="C151" s="179" t="s">
        <v>21</v>
      </c>
      <c r="D151" s="179" t="s">
        <v>482</v>
      </c>
      <c r="E151" s="250" t="s">
        <v>377</v>
      </c>
      <c r="F151" s="250"/>
      <c r="G151" s="80" t="s">
        <v>39</v>
      </c>
      <c r="H151" s="81">
        <v>1</v>
      </c>
      <c r="I151" s="82">
        <v>2.68</v>
      </c>
      <c r="J151" s="82">
        <v>2.68</v>
      </c>
    </row>
    <row r="152" spans="1:10" ht="24" customHeight="1" x14ac:dyDescent="0.2">
      <c r="A152" s="179" t="s">
        <v>183</v>
      </c>
      <c r="B152" s="79" t="s">
        <v>485</v>
      </c>
      <c r="C152" s="179" t="s">
        <v>21</v>
      </c>
      <c r="D152" s="179" t="s">
        <v>486</v>
      </c>
      <c r="E152" s="250" t="s">
        <v>188</v>
      </c>
      <c r="F152" s="250"/>
      <c r="G152" s="80" t="s">
        <v>31</v>
      </c>
      <c r="H152" s="81">
        <v>0.106</v>
      </c>
      <c r="I152" s="82">
        <v>21.02</v>
      </c>
      <c r="J152" s="82">
        <v>2.2200000000000002</v>
      </c>
    </row>
    <row r="153" spans="1:10" ht="24" customHeight="1" x14ac:dyDescent="0.2">
      <c r="A153" s="179" t="s">
        <v>183</v>
      </c>
      <c r="B153" s="79" t="s">
        <v>483</v>
      </c>
      <c r="C153" s="179" t="s">
        <v>21</v>
      </c>
      <c r="D153" s="179" t="s">
        <v>484</v>
      </c>
      <c r="E153" s="250" t="s">
        <v>188</v>
      </c>
      <c r="F153" s="250"/>
      <c r="G153" s="80" t="s">
        <v>31</v>
      </c>
      <c r="H153" s="81">
        <v>0.106</v>
      </c>
      <c r="I153" s="82">
        <v>16.690000000000001</v>
      </c>
      <c r="J153" s="82">
        <v>1.76</v>
      </c>
    </row>
    <row r="154" spans="1:10" ht="24" customHeight="1" x14ac:dyDescent="0.2">
      <c r="A154" s="180" t="s">
        <v>191</v>
      </c>
      <c r="B154" s="83" t="s">
        <v>489</v>
      </c>
      <c r="C154" s="180" t="s">
        <v>21</v>
      </c>
      <c r="D154" s="180" t="s">
        <v>490</v>
      </c>
      <c r="E154" s="251" t="s">
        <v>194</v>
      </c>
      <c r="F154" s="251"/>
      <c r="G154" s="84" t="s">
        <v>39</v>
      </c>
      <c r="H154" s="85">
        <v>1.0169999999999999</v>
      </c>
      <c r="I154" s="86">
        <v>8.31</v>
      </c>
      <c r="J154" s="86">
        <v>8.4499999999999993</v>
      </c>
    </row>
    <row r="155" spans="1:10" ht="25.5" x14ac:dyDescent="0.2">
      <c r="A155" s="181"/>
      <c r="B155" s="181"/>
      <c r="C155" s="181"/>
      <c r="D155" s="181"/>
      <c r="E155" s="181" t="s">
        <v>199</v>
      </c>
      <c r="F155" s="87">
        <v>3.71</v>
      </c>
      <c r="G155" s="181" t="s">
        <v>200</v>
      </c>
      <c r="H155" s="87">
        <v>0</v>
      </c>
      <c r="I155" s="181" t="s">
        <v>201</v>
      </c>
      <c r="J155" s="87">
        <v>3.71</v>
      </c>
    </row>
    <row r="156" spans="1:10" ht="15" thickBot="1" x14ac:dyDescent="0.25">
      <c r="A156" s="181"/>
      <c r="B156" s="181"/>
      <c r="C156" s="181"/>
      <c r="D156" s="181"/>
      <c r="E156" s="181" t="s">
        <v>202</v>
      </c>
      <c r="F156" s="87">
        <v>3.62</v>
      </c>
      <c r="G156" s="181"/>
      <c r="H156" s="252" t="s">
        <v>203</v>
      </c>
      <c r="I156" s="252"/>
      <c r="J156" s="87">
        <v>18.73</v>
      </c>
    </row>
    <row r="157" spans="1:10" ht="0.95" customHeight="1" thickTop="1" x14ac:dyDescent="0.2">
      <c r="A157" s="88"/>
      <c r="B157" s="88"/>
      <c r="C157" s="88"/>
      <c r="D157" s="88"/>
      <c r="E157" s="88"/>
      <c r="F157" s="88"/>
      <c r="G157" s="88"/>
      <c r="H157" s="88"/>
      <c r="I157" s="88"/>
      <c r="J157" s="88"/>
    </row>
    <row r="158" spans="1:10" ht="18" customHeight="1" x14ac:dyDescent="0.2">
      <c r="A158" s="182" t="s">
        <v>1363</v>
      </c>
      <c r="B158" s="191" t="s">
        <v>6</v>
      </c>
      <c r="C158" s="182" t="s">
        <v>7</v>
      </c>
      <c r="D158" s="182" t="s">
        <v>8</v>
      </c>
      <c r="E158" s="218" t="s">
        <v>180</v>
      </c>
      <c r="F158" s="218"/>
      <c r="G158" s="192" t="s">
        <v>9</v>
      </c>
      <c r="H158" s="191" t="s">
        <v>10</v>
      </c>
      <c r="I158" s="191" t="s">
        <v>11</v>
      </c>
      <c r="J158" s="191" t="s">
        <v>13</v>
      </c>
    </row>
    <row r="159" spans="1:10" ht="36" customHeight="1" x14ac:dyDescent="0.2">
      <c r="A159" s="183" t="s">
        <v>181</v>
      </c>
      <c r="B159" s="75" t="s">
        <v>1307</v>
      </c>
      <c r="C159" s="183" t="s">
        <v>21</v>
      </c>
      <c r="D159" s="183" t="s">
        <v>1308</v>
      </c>
      <c r="E159" s="249" t="s">
        <v>480</v>
      </c>
      <c r="F159" s="249"/>
      <c r="G159" s="76" t="s">
        <v>77</v>
      </c>
      <c r="H159" s="77">
        <v>1</v>
      </c>
      <c r="I159" s="78">
        <v>11.86</v>
      </c>
      <c r="J159" s="78">
        <v>11.86</v>
      </c>
    </row>
    <row r="160" spans="1:10" ht="24" customHeight="1" x14ac:dyDescent="0.2">
      <c r="A160" s="179" t="s">
        <v>183</v>
      </c>
      <c r="B160" s="79" t="s">
        <v>483</v>
      </c>
      <c r="C160" s="179" t="s">
        <v>21</v>
      </c>
      <c r="D160" s="179" t="s">
        <v>484</v>
      </c>
      <c r="E160" s="250" t="s">
        <v>188</v>
      </c>
      <c r="F160" s="250"/>
      <c r="G160" s="80" t="s">
        <v>31</v>
      </c>
      <c r="H160" s="81">
        <v>0.20899999999999999</v>
      </c>
      <c r="I160" s="82">
        <v>16.690000000000001</v>
      </c>
      <c r="J160" s="82">
        <v>3.48</v>
      </c>
    </row>
    <row r="161" spans="1:10" ht="24" customHeight="1" x14ac:dyDescent="0.2">
      <c r="A161" s="179" t="s">
        <v>183</v>
      </c>
      <c r="B161" s="79" t="s">
        <v>485</v>
      </c>
      <c r="C161" s="179" t="s">
        <v>21</v>
      </c>
      <c r="D161" s="179" t="s">
        <v>486</v>
      </c>
      <c r="E161" s="250" t="s">
        <v>188</v>
      </c>
      <c r="F161" s="250"/>
      <c r="G161" s="80" t="s">
        <v>31</v>
      </c>
      <c r="H161" s="81">
        <v>0.20899999999999999</v>
      </c>
      <c r="I161" s="82">
        <v>21.02</v>
      </c>
      <c r="J161" s="82">
        <v>4.3899999999999997</v>
      </c>
    </row>
    <row r="162" spans="1:10" ht="24" customHeight="1" x14ac:dyDescent="0.2">
      <c r="A162" s="180" t="s">
        <v>191</v>
      </c>
      <c r="B162" s="83" t="s">
        <v>503</v>
      </c>
      <c r="C162" s="180" t="s">
        <v>21</v>
      </c>
      <c r="D162" s="180" t="s">
        <v>504</v>
      </c>
      <c r="E162" s="251" t="s">
        <v>194</v>
      </c>
      <c r="F162" s="251"/>
      <c r="G162" s="84" t="s">
        <v>77</v>
      </c>
      <c r="H162" s="85">
        <v>1</v>
      </c>
      <c r="I162" s="86">
        <v>3.99</v>
      </c>
      <c r="J162" s="86">
        <v>3.99</v>
      </c>
    </row>
    <row r="163" spans="1:10" ht="25.5" x14ac:dyDescent="0.2">
      <c r="A163" s="181"/>
      <c r="B163" s="181"/>
      <c r="C163" s="181"/>
      <c r="D163" s="181"/>
      <c r="E163" s="181" t="s">
        <v>199</v>
      </c>
      <c r="F163" s="87">
        <v>5.18</v>
      </c>
      <c r="G163" s="181" t="s">
        <v>200</v>
      </c>
      <c r="H163" s="87">
        <v>0</v>
      </c>
      <c r="I163" s="181" t="s">
        <v>201</v>
      </c>
      <c r="J163" s="87">
        <v>5.18</v>
      </c>
    </row>
    <row r="164" spans="1:10" ht="15" thickBot="1" x14ac:dyDescent="0.25">
      <c r="A164" s="181"/>
      <c r="B164" s="181"/>
      <c r="C164" s="181"/>
      <c r="D164" s="181"/>
      <c r="E164" s="181" t="s">
        <v>202</v>
      </c>
      <c r="F164" s="87">
        <v>2.84</v>
      </c>
      <c r="G164" s="181"/>
      <c r="H164" s="252" t="s">
        <v>203</v>
      </c>
      <c r="I164" s="252"/>
      <c r="J164" s="87">
        <v>14.7</v>
      </c>
    </row>
    <row r="165" spans="1:10" ht="0.95" customHeight="1" thickTop="1" x14ac:dyDescent="0.2">
      <c r="A165" s="88"/>
      <c r="B165" s="88"/>
      <c r="C165" s="88"/>
      <c r="D165" s="88"/>
      <c r="E165" s="88"/>
      <c r="F165" s="88"/>
      <c r="G165" s="88"/>
      <c r="H165" s="88"/>
      <c r="I165" s="88"/>
      <c r="J165" s="88"/>
    </row>
    <row r="166" spans="1:10" ht="18" customHeight="1" x14ac:dyDescent="0.2">
      <c r="A166" s="182" t="s">
        <v>1364</v>
      </c>
      <c r="B166" s="191" t="s">
        <v>6</v>
      </c>
      <c r="C166" s="182" t="s">
        <v>7</v>
      </c>
      <c r="D166" s="182" t="s">
        <v>8</v>
      </c>
      <c r="E166" s="218" t="s">
        <v>180</v>
      </c>
      <c r="F166" s="218"/>
      <c r="G166" s="192" t="s">
        <v>9</v>
      </c>
      <c r="H166" s="191" t="s">
        <v>10</v>
      </c>
      <c r="I166" s="191" t="s">
        <v>11</v>
      </c>
      <c r="J166" s="191" t="s">
        <v>13</v>
      </c>
    </row>
    <row r="167" spans="1:10" ht="36" customHeight="1" x14ac:dyDescent="0.2">
      <c r="A167" s="183" t="s">
        <v>181</v>
      </c>
      <c r="B167" s="75" t="s">
        <v>1289</v>
      </c>
      <c r="C167" s="183" t="s">
        <v>21</v>
      </c>
      <c r="D167" s="183" t="s">
        <v>1290</v>
      </c>
      <c r="E167" s="249" t="s">
        <v>480</v>
      </c>
      <c r="F167" s="249"/>
      <c r="G167" s="76" t="s">
        <v>77</v>
      </c>
      <c r="H167" s="77">
        <v>1</v>
      </c>
      <c r="I167" s="78">
        <v>6.82</v>
      </c>
      <c r="J167" s="78">
        <v>6.82</v>
      </c>
    </row>
    <row r="168" spans="1:10" ht="24" customHeight="1" x14ac:dyDescent="0.2">
      <c r="A168" s="179" t="s">
        <v>183</v>
      </c>
      <c r="B168" s="79" t="s">
        <v>485</v>
      </c>
      <c r="C168" s="179" t="s">
        <v>21</v>
      </c>
      <c r="D168" s="179" t="s">
        <v>486</v>
      </c>
      <c r="E168" s="250" t="s">
        <v>188</v>
      </c>
      <c r="F168" s="250"/>
      <c r="G168" s="80" t="s">
        <v>31</v>
      </c>
      <c r="H168" s="81">
        <v>0.13900000000000001</v>
      </c>
      <c r="I168" s="82">
        <v>21.02</v>
      </c>
      <c r="J168" s="82">
        <v>2.92</v>
      </c>
    </row>
    <row r="169" spans="1:10" ht="24" customHeight="1" x14ac:dyDescent="0.2">
      <c r="A169" s="179" t="s">
        <v>183</v>
      </c>
      <c r="B169" s="79" t="s">
        <v>483</v>
      </c>
      <c r="C169" s="179" t="s">
        <v>21</v>
      </c>
      <c r="D169" s="179" t="s">
        <v>484</v>
      </c>
      <c r="E169" s="250" t="s">
        <v>188</v>
      </c>
      <c r="F169" s="250"/>
      <c r="G169" s="80" t="s">
        <v>31</v>
      </c>
      <c r="H169" s="81">
        <v>0.13900000000000001</v>
      </c>
      <c r="I169" s="82">
        <v>16.690000000000001</v>
      </c>
      <c r="J169" s="82">
        <v>2.31</v>
      </c>
    </row>
    <row r="170" spans="1:10" ht="24" customHeight="1" x14ac:dyDescent="0.2">
      <c r="A170" s="180" t="s">
        <v>191</v>
      </c>
      <c r="B170" s="83" t="s">
        <v>505</v>
      </c>
      <c r="C170" s="180" t="s">
        <v>21</v>
      </c>
      <c r="D170" s="180" t="s">
        <v>506</v>
      </c>
      <c r="E170" s="251" t="s">
        <v>194</v>
      </c>
      <c r="F170" s="251"/>
      <c r="G170" s="84" t="s">
        <v>77</v>
      </c>
      <c r="H170" s="85">
        <v>1</v>
      </c>
      <c r="I170" s="86">
        <v>1.59</v>
      </c>
      <c r="J170" s="86">
        <v>1.59</v>
      </c>
    </row>
    <row r="171" spans="1:10" ht="25.5" x14ac:dyDescent="0.2">
      <c r="A171" s="181"/>
      <c r="B171" s="181"/>
      <c r="C171" s="181"/>
      <c r="D171" s="181"/>
      <c r="E171" s="181" t="s">
        <v>199</v>
      </c>
      <c r="F171" s="87">
        <v>3.44</v>
      </c>
      <c r="G171" s="181" t="s">
        <v>200</v>
      </c>
      <c r="H171" s="87">
        <v>0</v>
      </c>
      <c r="I171" s="181" t="s">
        <v>201</v>
      </c>
      <c r="J171" s="87">
        <v>3.44</v>
      </c>
    </row>
    <row r="172" spans="1:10" ht="15" thickBot="1" x14ac:dyDescent="0.25">
      <c r="A172" s="181"/>
      <c r="B172" s="181"/>
      <c r="C172" s="181"/>
      <c r="D172" s="181"/>
      <c r="E172" s="181" t="s">
        <v>202</v>
      </c>
      <c r="F172" s="87">
        <v>1.63</v>
      </c>
      <c r="G172" s="181"/>
      <c r="H172" s="252" t="s">
        <v>203</v>
      </c>
      <c r="I172" s="252"/>
      <c r="J172" s="87">
        <v>8.4499999999999993</v>
      </c>
    </row>
    <row r="173" spans="1:10" ht="0.95" customHeight="1" thickTop="1" x14ac:dyDescent="0.2">
      <c r="A173" s="88"/>
      <c r="B173" s="88"/>
      <c r="C173" s="88"/>
      <c r="D173" s="88"/>
      <c r="E173" s="88"/>
      <c r="F173" s="88"/>
      <c r="G173" s="88"/>
      <c r="H173" s="88"/>
      <c r="I173" s="88"/>
      <c r="J173" s="88"/>
    </row>
    <row r="174" spans="1:10" ht="18" customHeight="1" x14ac:dyDescent="0.2">
      <c r="A174" s="182" t="s">
        <v>1365</v>
      </c>
      <c r="B174" s="191" t="s">
        <v>6</v>
      </c>
      <c r="C174" s="182" t="s">
        <v>7</v>
      </c>
      <c r="D174" s="182" t="s">
        <v>8</v>
      </c>
      <c r="E174" s="218" t="s">
        <v>180</v>
      </c>
      <c r="F174" s="218"/>
      <c r="G174" s="192" t="s">
        <v>9</v>
      </c>
      <c r="H174" s="191" t="s">
        <v>10</v>
      </c>
      <c r="I174" s="191" t="s">
        <v>11</v>
      </c>
      <c r="J174" s="191" t="s">
        <v>13</v>
      </c>
    </row>
    <row r="175" spans="1:10" ht="24" customHeight="1" x14ac:dyDescent="0.2">
      <c r="A175" s="183" t="s">
        <v>181</v>
      </c>
      <c r="B175" s="75" t="s">
        <v>135</v>
      </c>
      <c r="C175" s="183" t="s">
        <v>25</v>
      </c>
      <c r="D175" s="183" t="s">
        <v>136</v>
      </c>
      <c r="E175" s="249" t="s">
        <v>480</v>
      </c>
      <c r="F175" s="249"/>
      <c r="G175" s="76" t="s">
        <v>80</v>
      </c>
      <c r="H175" s="77">
        <v>1</v>
      </c>
      <c r="I175" s="78">
        <v>78.59</v>
      </c>
      <c r="J175" s="78">
        <v>78.59</v>
      </c>
    </row>
    <row r="176" spans="1:10" ht="24" customHeight="1" x14ac:dyDescent="0.2">
      <c r="A176" s="179" t="s">
        <v>183</v>
      </c>
      <c r="B176" s="79" t="s">
        <v>485</v>
      </c>
      <c r="C176" s="179" t="s">
        <v>21</v>
      </c>
      <c r="D176" s="179" t="s">
        <v>486</v>
      </c>
      <c r="E176" s="250" t="s">
        <v>188</v>
      </c>
      <c r="F176" s="250"/>
      <c r="G176" s="80" t="s">
        <v>31</v>
      </c>
      <c r="H176" s="81">
        <v>0.45</v>
      </c>
      <c r="I176" s="82">
        <v>21.02</v>
      </c>
      <c r="J176" s="82">
        <v>9.4499999999999993</v>
      </c>
    </row>
    <row r="177" spans="1:10" ht="24" customHeight="1" x14ac:dyDescent="0.2">
      <c r="A177" s="179" t="s">
        <v>183</v>
      </c>
      <c r="B177" s="79" t="s">
        <v>483</v>
      </c>
      <c r="C177" s="179" t="s">
        <v>21</v>
      </c>
      <c r="D177" s="179" t="s">
        <v>484</v>
      </c>
      <c r="E177" s="250" t="s">
        <v>188</v>
      </c>
      <c r="F177" s="250"/>
      <c r="G177" s="80" t="s">
        <v>31</v>
      </c>
      <c r="H177" s="81">
        <v>0.45</v>
      </c>
      <c r="I177" s="82">
        <v>16.690000000000001</v>
      </c>
      <c r="J177" s="82">
        <v>7.51</v>
      </c>
    </row>
    <row r="178" spans="1:10" ht="36" customHeight="1" x14ac:dyDescent="0.2">
      <c r="A178" s="180" t="s">
        <v>191</v>
      </c>
      <c r="B178" s="83" t="s">
        <v>517</v>
      </c>
      <c r="C178" s="180" t="s">
        <v>110</v>
      </c>
      <c r="D178" s="180" t="s">
        <v>518</v>
      </c>
      <c r="E178" s="251" t="s">
        <v>194</v>
      </c>
      <c r="F178" s="251"/>
      <c r="G178" s="84" t="s">
        <v>80</v>
      </c>
      <c r="H178" s="85">
        <v>1</v>
      </c>
      <c r="I178" s="86">
        <v>61.63</v>
      </c>
      <c r="J178" s="86">
        <v>61.63</v>
      </c>
    </row>
    <row r="179" spans="1:10" ht="25.5" x14ac:dyDescent="0.2">
      <c r="A179" s="181"/>
      <c r="B179" s="181"/>
      <c r="C179" s="181"/>
      <c r="D179" s="181"/>
      <c r="E179" s="181" t="s">
        <v>199</v>
      </c>
      <c r="F179" s="87">
        <v>11.17</v>
      </c>
      <c r="G179" s="181" t="s">
        <v>200</v>
      </c>
      <c r="H179" s="87">
        <v>0</v>
      </c>
      <c r="I179" s="181" t="s">
        <v>201</v>
      </c>
      <c r="J179" s="87">
        <v>11.17</v>
      </c>
    </row>
    <row r="180" spans="1:10" ht="15" thickBot="1" x14ac:dyDescent="0.25">
      <c r="A180" s="181"/>
      <c r="B180" s="181"/>
      <c r="C180" s="181"/>
      <c r="D180" s="181"/>
      <c r="E180" s="181" t="s">
        <v>202</v>
      </c>
      <c r="F180" s="87">
        <v>18.850000000000001</v>
      </c>
      <c r="G180" s="181"/>
      <c r="H180" s="252" t="s">
        <v>203</v>
      </c>
      <c r="I180" s="252"/>
      <c r="J180" s="87">
        <v>97.44</v>
      </c>
    </row>
    <row r="181" spans="1:10" ht="0.95" customHeight="1" thickTop="1" x14ac:dyDescent="0.2">
      <c r="A181" s="88"/>
      <c r="B181" s="88"/>
      <c r="C181" s="88"/>
      <c r="D181" s="88"/>
      <c r="E181" s="88"/>
      <c r="F181" s="88"/>
      <c r="G181" s="88"/>
      <c r="H181" s="88"/>
      <c r="I181" s="88"/>
      <c r="J181" s="88"/>
    </row>
    <row r="182" spans="1:10" ht="18" customHeight="1" x14ac:dyDescent="0.2">
      <c r="A182" s="182" t="s">
        <v>1366</v>
      </c>
      <c r="B182" s="191" t="s">
        <v>6</v>
      </c>
      <c r="C182" s="182" t="s">
        <v>7</v>
      </c>
      <c r="D182" s="182" t="s">
        <v>8</v>
      </c>
      <c r="E182" s="218" t="s">
        <v>180</v>
      </c>
      <c r="F182" s="218"/>
      <c r="G182" s="192" t="s">
        <v>9</v>
      </c>
      <c r="H182" s="191" t="s">
        <v>10</v>
      </c>
      <c r="I182" s="191" t="s">
        <v>11</v>
      </c>
      <c r="J182" s="191" t="s">
        <v>13</v>
      </c>
    </row>
    <row r="183" spans="1:10" ht="24" customHeight="1" x14ac:dyDescent="0.2">
      <c r="A183" s="183" t="s">
        <v>181</v>
      </c>
      <c r="B183" s="75" t="s">
        <v>1253</v>
      </c>
      <c r="C183" s="183" t="s">
        <v>21</v>
      </c>
      <c r="D183" s="183" t="s">
        <v>1254</v>
      </c>
      <c r="E183" s="249" t="s">
        <v>205</v>
      </c>
      <c r="F183" s="249"/>
      <c r="G183" s="76" t="s">
        <v>39</v>
      </c>
      <c r="H183" s="77">
        <v>1</v>
      </c>
      <c r="I183" s="78">
        <v>0.51</v>
      </c>
      <c r="J183" s="78">
        <v>0.51</v>
      </c>
    </row>
    <row r="184" spans="1:10" ht="24" customHeight="1" x14ac:dyDescent="0.2">
      <c r="A184" s="179" t="s">
        <v>183</v>
      </c>
      <c r="B184" s="79" t="s">
        <v>189</v>
      </c>
      <c r="C184" s="179" t="s">
        <v>21</v>
      </c>
      <c r="D184" s="179" t="s">
        <v>190</v>
      </c>
      <c r="E184" s="250" t="s">
        <v>188</v>
      </c>
      <c r="F184" s="250"/>
      <c r="G184" s="80" t="s">
        <v>31</v>
      </c>
      <c r="H184" s="81">
        <v>1.8800000000000001E-2</v>
      </c>
      <c r="I184" s="82">
        <v>16.57</v>
      </c>
      <c r="J184" s="82">
        <v>0.31</v>
      </c>
    </row>
    <row r="185" spans="1:10" ht="24" customHeight="1" x14ac:dyDescent="0.2">
      <c r="A185" s="179" t="s">
        <v>183</v>
      </c>
      <c r="B185" s="79" t="s">
        <v>485</v>
      </c>
      <c r="C185" s="179" t="s">
        <v>21</v>
      </c>
      <c r="D185" s="179" t="s">
        <v>486</v>
      </c>
      <c r="E185" s="250" t="s">
        <v>188</v>
      </c>
      <c r="F185" s="250"/>
      <c r="G185" s="80" t="s">
        <v>31</v>
      </c>
      <c r="H185" s="81">
        <v>9.5999999999999992E-3</v>
      </c>
      <c r="I185" s="82">
        <v>21.02</v>
      </c>
      <c r="J185" s="82">
        <v>0.2</v>
      </c>
    </row>
    <row r="186" spans="1:10" ht="25.5" x14ac:dyDescent="0.2">
      <c r="A186" s="181"/>
      <c r="B186" s="181"/>
      <c r="C186" s="181"/>
      <c r="D186" s="181"/>
      <c r="E186" s="181" t="s">
        <v>199</v>
      </c>
      <c r="F186" s="87">
        <v>0.33</v>
      </c>
      <c r="G186" s="181" t="s">
        <v>200</v>
      </c>
      <c r="H186" s="87">
        <v>0</v>
      </c>
      <c r="I186" s="181" t="s">
        <v>201</v>
      </c>
      <c r="J186" s="87">
        <v>0.33</v>
      </c>
    </row>
    <row r="187" spans="1:10" ht="15" thickBot="1" x14ac:dyDescent="0.25">
      <c r="A187" s="181"/>
      <c r="B187" s="181"/>
      <c r="C187" s="181"/>
      <c r="D187" s="181"/>
      <c r="E187" s="181" t="s">
        <v>202</v>
      </c>
      <c r="F187" s="87">
        <v>0.12</v>
      </c>
      <c r="G187" s="181"/>
      <c r="H187" s="252" t="s">
        <v>203</v>
      </c>
      <c r="I187" s="252"/>
      <c r="J187" s="87">
        <v>0.63</v>
      </c>
    </row>
    <row r="188" spans="1:10" ht="0.95" customHeight="1" thickTop="1" x14ac:dyDescent="0.2">
      <c r="A188" s="88"/>
      <c r="B188" s="88"/>
      <c r="C188" s="88"/>
      <c r="D188" s="88"/>
      <c r="E188" s="88"/>
      <c r="F188" s="88"/>
      <c r="G188" s="88"/>
      <c r="H188" s="88"/>
      <c r="I188" s="88"/>
      <c r="J188" s="88"/>
    </row>
    <row r="189" spans="1:10" ht="18" customHeight="1" x14ac:dyDescent="0.2">
      <c r="A189" s="182" t="s">
        <v>1367</v>
      </c>
      <c r="B189" s="191" t="s">
        <v>6</v>
      </c>
      <c r="C189" s="182" t="s">
        <v>7</v>
      </c>
      <c r="D189" s="182" t="s">
        <v>8</v>
      </c>
      <c r="E189" s="218" t="s">
        <v>180</v>
      </c>
      <c r="F189" s="218"/>
      <c r="G189" s="192" t="s">
        <v>9</v>
      </c>
      <c r="H189" s="191" t="s">
        <v>10</v>
      </c>
      <c r="I189" s="191" t="s">
        <v>11</v>
      </c>
      <c r="J189" s="191" t="s">
        <v>13</v>
      </c>
    </row>
    <row r="190" spans="1:10" ht="36" customHeight="1" x14ac:dyDescent="0.2">
      <c r="A190" s="183" t="s">
        <v>181</v>
      </c>
      <c r="B190" s="75" t="s">
        <v>1326</v>
      </c>
      <c r="C190" s="183" t="s">
        <v>25</v>
      </c>
      <c r="D190" s="183" t="s">
        <v>1327</v>
      </c>
      <c r="E190" s="249" t="s">
        <v>480</v>
      </c>
      <c r="F190" s="249"/>
      <c r="G190" s="76" t="s">
        <v>80</v>
      </c>
      <c r="H190" s="77">
        <v>1</v>
      </c>
      <c r="I190" s="78">
        <v>6.96</v>
      </c>
      <c r="J190" s="78">
        <v>6.96</v>
      </c>
    </row>
    <row r="191" spans="1:10" ht="24" customHeight="1" x14ac:dyDescent="0.2">
      <c r="A191" s="179" t="s">
        <v>183</v>
      </c>
      <c r="B191" s="79" t="s">
        <v>485</v>
      </c>
      <c r="C191" s="179" t="s">
        <v>21</v>
      </c>
      <c r="D191" s="179" t="s">
        <v>486</v>
      </c>
      <c r="E191" s="250" t="s">
        <v>188</v>
      </c>
      <c r="F191" s="250"/>
      <c r="G191" s="80" t="s">
        <v>31</v>
      </c>
      <c r="H191" s="81">
        <v>0.06</v>
      </c>
      <c r="I191" s="82">
        <v>21.02</v>
      </c>
      <c r="J191" s="82">
        <v>1.26</v>
      </c>
    </row>
    <row r="192" spans="1:10" ht="24" customHeight="1" x14ac:dyDescent="0.2">
      <c r="A192" s="179" t="s">
        <v>183</v>
      </c>
      <c r="B192" s="79" t="s">
        <v>483</v>
      </c>
      <c r="C192" s="179" t="s">
        <v>21</v>
      </c>
      <c r="D192" s="179" t="s">
        <v>484</v>
      </c>
      <c r="E192" s="250" t="s">
        <v>188</v>
      </c>
      <c r="F192" s="250"/>
      <c r="G192" s="80" t="s">
        <v>31</v>
      </c>
      <c r="H192" s="81">
        <v>0.06</v>
      </c>
      <c r="I192" s="82">
        <v>16.690000000000001</v>
      </c>
      <c r="J192" s="82">
        <v>1</v>
      </c>
    </row>
    <row r="193" spans="1:10" ht="24" customHeight="1" x14ac:dyDescent="0.2">
      <c r="A193" s="180" t="s">
        <v>191</v>
      </c>
      <c r="B193" s="83" t="s">
        <v>1522</v>
      </c>
      <c r="C193" s="180" t="s">
        <v>110</v>
      </c>
      <c r="D193" s="180" t="s">
        <v>1523</v>
      </c>
      <c r="E193" s="251" t="s">
        <v>194</v>
      </c>
      <c r="F193" s="251"/>
      <c r="G193" s="84" t="s">
        <v>80</v>
      </c>
      <c r="H193" s="85">
        <v>1</v>
      </c>
      <c r="I193" s="86">
        <v>4.7</v>
      </c>
      <c r="J193" s="86">
        <v>4.7</v>
      </c>
    </row>
    <row r="194" spans="1:10" ht="25.5" x14ac:dyDescent="0.2">
      <c r="A194" s="181"/>
      <c r="B194" s="181"/>
      <c r="C194" s="181"/>
      <c r="D194" s="181"/>
      <c r="E194" s="181" t="s">
        <v>199</v>
      </c>
      <c r="F194" s="87">
        <v>1.48</v>
      </c>
      <c r="G194" s="181" t="s">
        <v>200</v>
      </c>
      <c r="H194" s="87">
        <v>0</v>
      </c>
      <c r="I194" s="181" t="s">
        <v>201</v>
      </c>
      <c r="J194" s="87">
        <v>1.48</v>
      </c>
    </row>
    <row r="195" spans="1:10" ht="15" thickBot="1" x14ac:dyDescent="0.25">
      <c r="A195" s="181"/>
      <c r="B195" s="181"/>
      <c r="C195" s="181"/>
      <c r="D195" s="181"/>
      <c r="E195" s="181" t="s">
        <v>202</v>
      </c>
      <c r="F195" s="87">
        <v>1.66</v>
      </c>
      <c r="G195" s="181"/>
      <c r="H195" s="252" t="s">
        <v>203</v>
      </c>
      <c r="I195" s="252"/>
      <c r="J195" s="87">
        <v>8.6199999999999992</v>
      </c>
    </row>
    <row r="196" spans="1:10" ht="0.95" customHeight="1" thickTop="1" x14ac:dyDescent="0.2">
      <c r="A196" s="88"/>
      <c r="B196" s="88"/>
      <c r="C196" s="88"/>
      <c r="D196" s="88"/>
      <c r="E196" s="88"/>
      <c r="F196" s="88"/>
      <c r="G196" s="88"/>
      <c r="H196" s="88"/>
      <c r="I196" s="88"/>
      <c r="J196" s="88"/>
    </row>
    <row r="197" spans="1:10" ht="18" customHeight="1" x14ac:dyDescent="0.2">
      <c r="A197" s="182" t="s">
        <v>1368</v>
      </c>
      <c r="B197" s="191" t="s">
        <v>6</v>
      </c>
      <c r="C197" s="182" t="s">
        <v>7</v>
      </c>
      <c r="D197" s="182" t="s">
        <v>8</v>
      </c>
      <c r="E197" s="218" t="s">
        <v>180</v>
      </c>
      <c r="F197" s="218"/>
      <c r="G197" s="192" t="s">
        <v>9</v>
      </c>
      <c r="H197" s="191" t="s">
        <v>10</v>
      </c>
      <c r="I197" s="191" t="s">
        <v>11</v>
      </c>
      <c r="J197" s="191" t="s">
        <v>13</v>
      </c>
    </row>
    <row r="198" spans="1:10" ht="24" customHeight="1" x14ac:dyDescent="0.2">
      <c r="A198" s="183" t="s">
        <v>181</v>
      </c>
      <c r="B198" s="75" t="s">
        <v>1336</v>
      </c>
      <c r="C198" s="183" t="s">
        <v>25</v>
      </c>
      <c r="D198" s="183" t="s">
        <v>1337</v>
      </c>
      <c r="E198" s="249" t="s">
        <v>480</v>
      </c>
      <c r="F198" s="249"/>
      <c r="G198" s="76" t="s">
        <v>80</v>
      </c>
      <c r="H198" s="77">
        <v>1</v>
      </c>
      <c r="I198" s="78">
        <v>2.0299999999999998</v>
      </c>
      <c r="J198" s="78">
        <v>2.0299999999999998</v>
      </c>
    </row>
    <row r="199" spans="1:10" ht="24" customHeight="1" x14ac:dyDescent="0.2">
      <c r="A199" s="179" t="s">
        <v>183</v>
      </c>
      <c r="B199" s="79" t="s">
        <v>485</v>
      </c>
      <c r="C199" s="179" t="s">
        <v>21</v>
      </c>
      <c r="D199" s="179" t="s">
        <v>486</v>
      </c>
      <c r="E199" s="250" t="s">
        <v>188</v>
      </c>
      <c r="F199" s="250"/>
      <c r="G199" s="80" t="s">
        <v>31</v>
      </c>
      <c r="H199" s="81">
        <v>0.01</v>
      </c>
      <c r="I199" s="82">
        <v>21.02</v>
      </c>
      <c r="J199" s="82">
        <v>0.21</v>
      </c>
    </row>
    <row r="200" spans="1:10" ht="24" customHeight="1" x14ac:dyDescent="0.2">
      <c r="A200" s="179" t="s">
        <v>183</v>
      </c>
      <c r="B200" s="79" t="s">
        <v>483</v>
      </c>
      <c r="C200" s="179" t="s">
        <v>21</v>
      </c>
      <c r="D200" s="179" t="s">
        <v>484</v>
      </c>
      <c r="E200" s="250" t="s">
        <v>188</v>
      </c>
      <c r="F200" s="250"/>
      <c r="G200" s="80" t="s">
        <v>31</v>
      </c>
      <c r="H200" s="81">
        <v>0.01</v>
      </c>
      <c r="I200" s="82">
        <v>16.690000000000001</v>
      </c>
      <c r="J200" s="82">
        <v>0.16</v>
      </c>
    </row>
    <row r="201" spans="1:10" ht="24" customHeight="1" x14ac:dyDescent="0.2">
      <c r="A201" s="180" t="s">
        <v>191</v>
      </c>
      <c r="B201" s="83" t="s">
        <v>1524</v>
      </c>
      <c r="C201" s="180" t="s">
        <v>110</v>
      </c>
      <c r="D201" s="180" t="s">
        <v>1525</v>
      </c>
      <c r="E201" s="251" t="s">
        <v>194</v>
      </c>
      <c r="F201" s="251"/>
      <c r="G201" s="84" t="s">
        <v>80</v>
      </c>
      <c r="H201" s="85">
        <v>1</v>
      </c>
      <c r="I201" s="86">
        <v>0.99</v>
      </c>
      <c r="J201" s="86">
        <v>0.99</v>
      </c>
    </row>
    <row r="202" spans="1:10" ht="24" customHeight="1" x14ac:dyDescent="0.2">
      <c r="A202" s="180" t="s">
        <v>191</v>
      </c>
      <c r="B202" s="83" t="s">
        <v>1526</v>
      </c>
      <c r="C202" s="180" t="s">
        <v>110</v>
      </c>
      <c r="D202" s="180" t="s">
        <v>1527</v>
      </c>
      <c r="E202" s="251" t="s">
        <v>194</v>
      </c>
      <c r="F202" s="251"/>
      <c r="G202" s="84" t="s">
        <v>80</v>
      </c>
      <c r="H202" s="85">
        <v>1</v>
      </c>
      <c r="I202" s="86">
        <v>0.67</v>
      </c>
      <c r="J202" s="86">
        <v>0.67</v>
      </c>
    </row>
    <row r="203" spans="1:10" ht="25.5" x14ac:dyDescent="0.2">
      <c r="A203" s="181"/>
      <c r="B203" s="181"/>
      <c r="C203" s="181"/>
      <c r="D203" s="181"/>
      <c r="E203" s="181" t="s">
        <v>199</v>
      </c>
      <c r="F203" s="87">
        <v>0.24</v>
      </c>
      <c r="G203" s="181" t="s">
        <v>200</v>
      </c>
      <c r="H203" s="87">
        <v>0</v>
      </c>
      <c r="I203" s="181" t="s">
        <v>201</v>
      </c>
      <c r="J203" s="87">
        <v>0.24</v>
      </c>
    </row>
    <row r="204" spans="1:10" ht="15" thickBot="1" x14ac:dyDescent="0.25">
      <c r="A204" s="181"/>
      <c r="B204" s="181"/>
      <c r="C204" s="181"/>
      <c r="D204" s="181"/>
      <c r="E204" s="181" t="s">
        <v>202</v>
      </c>
      <c r="F204" s="87">
        <v>0.48</v>
      </c>
      <c r="G204" s="181"/>
      <c r="H204" s="252" t="s">
        <v>203</v>
      </c>
      <c r="I204" s="252"/>
      <c r="J204" s="87">
        <v>2.5099999999999998</v>
      </c>
    </row>
    <row r="205" spans="1:10" ht="0.95" customHeight="1" thickTop="1" x14ac:dyDescent="0.2">
      <c r="A205" s="88"/>
      <c r="B205" s="88"/>
      <c r="C205" s="88"/>
      <c r="D205" s="88"/>
      <c r="E205" s="88"/>
      <c r="F205" s="88"/>
      <c r="G205" s="88"/>
      <c r="H205" s="88"/>
      <c r="I205" s="88"/>
      <c r="J205" s="88"/>
    </row>
    <row r="206" spans="1:10" ht="18" customHeight="1" x14ac:dyDescent="0.2">
      <c r="A206" s="182" t="s">
        <v>1369</v>
      </c>
      <c r="B206" s="191" t="s">
        <v>6</v>
      </c>
      <c r="C206" s="182" t="s">
        <v>7</v>
      </c>
      <c r="D206" s="182" t="s">
        <v>8</v>
      </c>
      <c r="E206" s="218" t="s">
        <v>180</v>
      </c>
      <c r="F206" s="218"/>
      <c r="G206" s="192" t="s">
        <v>9</v>
      </c>
      <c r="H206" s="191" t="s">
        <v>10</v>
      </c>
      <c r="I206" s="191" t="s">
        <v>11</v>
      </c>
      <c r="J206" s="191" t="s">
        <v>13</v>
      </c>
    </row>
    <row r="207" spans="1:10" ht="36" customHeight="1" x14ac:dyDescent="0.2">
      <c r="A207" s="183" t="s">
        <v>181</v>
      </c>
      <c r="B207" s="75" t="s">
        <v>1195</v>
      </c>
      <c r="C207" s="183" t="s">
        <v>25</v>
      </c>
      <c r="D207" s="183" t="s">
        <v>1196</v>
      </c>
      <c r="E207" s="249" t="s">
        <v>480</v>
      </c>
      <c r="F207" s="249"/>
      <c r="G207" s="76" t="s">
        <v>80</v>
      </c>
      <c r="H207" s="77">
        <v>1</v>
      </c>
      <c r="I207" s="78">
        <v>70.650000000000006</v>
      </c>
      <c r="J207" s="78">
        <v>70.650000000000006</v>
      </c>
    </row>
    <row r="208" spans="1:10" ht="24" customHeight="1" x14ac:dyDescent="0.2">
      <c r="A208" s="179" t="s">
        <v>183</v>
      </c>
      <c r="B208" s="79" t="s">
        <v>483</v>
      </c>
      <c r="C208" s="179" t="s">
        <v>21</v>
      </c>
      <c r="D208" s="179" t="s">
        <v>484</v>
      </c>
      <c r="E208" s="250" t="s">
        <v>188</v>
      </c>
      <c r="F208" s="250"/>
      <c r="G208" s="80" t="s">
        <v>31</v>
      </c>
      <c r="H208" s="81">
        <v>0.9</v>
      </c>
      <c r="I208" s="82">
        <v>16.690000000000001</v>
      </c>
      <c r="J208" s="82">
        <v>15.02</v>
      </c>
    </row>
    <row r="209" spans="1:10" ht="24" customHeight="1" x14ac:dyDescent="0.2">
      <c r="A209" s="179" t="s">
        <v>183</v>
      </c>
      <c r="B209" s="79" t="s">
        <v>485</v>
      </c>
      <c r="C209" s="179" t="s">
        <v>21</v>
      </c>
      <c r="D209" s="179" t="s">
        <v>486</v>
      </c>
      <c r="E209" s="250" t="s">
        <v>188</v>
      </c>
      <c r="F209" s="250"/>
      <c r="G209" s="80" t="s">
        <v>31</v>
      </c>
      <c r="H209" s="81">
        <v>0.9</v>
      </c>
      <c r="I209" s="82">
        <v>21.02</v>
      </c>
      <c r="J209" s="82">
        <v>18.91</v>
      </c>
    </row>
    <row r="210" spans="1:10" ht="24" customHeight="1" x14ac:dyDescent="0.2">
      <c r="A210" s="180" t="s">
        <v>191</v>
      </c>
      <c r="B210" s="83" t="s">
        <v>1528</v>
      </c>
      <c r="C210" s="180" t="s">
        <v>21</v>
      </c>
      <c r="D210" s="180" t="s">
        <v>1529</v>
      </c>
      <c r="E210" s="251" t="s">
        <v>194</v>
      </c>
      <c r="F210" s="251"/>
      <c r="G210" s="84" t="s">
        <v>39</v>
      </c>
      <c r="H210" s="85">
        <v>1</v>
      </c>
      <c r="I210" s="86">
        <v>4.8099999999999996</v>
      </c>
      <c r="J210" s="86">
        <v>4.8099999999999996</v>
      </c>
    </row>
    <row r="211" spans="1:10" ht="24" customHeight="1" x14ac:dyDescent="0.2">
      <c r="A211" s="180" t="s">
        <v>191</v>
      </c>
      <c r="B211" s="83" t="s">
        <v>1530</v>
      </c>
      <c r="C211" s="180" t="s">
        <v>110</v>
      </c>
      <c r="D211" s="180" t="s">
        <v>1531</v>
      </c>
      <c r="E211" s="251" t="s">
        <v>194</v>
      </c>
      <c r="F211" s="251"/>
      <c r="G211" s="84" t="s">
        <v>80</v>
      </c>
      <c r="H211" s="85">
        <v>2</v>
      </c>
      <c r="I211" s="86">
        <v>0.28000000000000003</v>
      </c>
      <c r="J211" s="86">
        <v>0.56000000000000005</v>
      </c>
    </row>
    <row r="212" spans="1:10" ht="24" customHeight="1" x14ac:dyDescent="0.2">
      <c r="A212" s="180" t="s">
        <v>191</v>
      </c>
      <c r="B212" s="83" t="s">
        <v>1532</v>
      </c>
      <c r="C212" s="180" t="s">
        <v>110</v>
      </c>
      <c r="D212" s="180" t="s">
        <v>1533</v>
      </c>
      <c r="E212" s="251" t="s">
        <v>194</v>
      </c>
      <c r="F212" s="251"/>
      <c r="G212" s="84" t="s">
        <v>80</v>
      </c>
      <c r="H212" s="85">
        <v>2</v>
      </c>
      <c r="I212" s="86">
        <v>0.05</v>
      </c>
      <c r="J212" s="86">
        <v>0.1</v>
      </c>
    </row>
    <row r="213" spans="1:10" ht="24" customHeight="1" x14ac:dyDescent="0.2">
      <c r="A213" s="180" t="s">
        <v>191</v>
      </c>
      <c r="B213" s="83" t="s">
        <v>1534</v>
      </c>
      <c r="C213" s="180" t="s">
        <v>21</v>
      </c>
      <c r="D213" s="180" t="s">
        <v>1535</v>
      </c>
      <c r="E213" s="251" t="s">
        <v>194</v>
      </c>
      <c r="F213" s="251"/>
      <c r="G213" s="84" t="s">
        <v>77</v>
      </c>
      <c r="H213" s="85">
        <v>1</v>
      </c>
      <c r="I213" s="86">
        <v>2.08</v>
      </c>
      <c r="J213" s="86">
        <v>2.08</v>
      </c>
    </row>
    <row r="214" spans="1:10" ht="24" customHeight="1" x14ac:dyDescent="0.2">
      <c r="A214" s="180" t="s">
        <v>191</v>
      </c>
      <c r="B214" s="83" t="s">
        <v>1536</v>
      </c>
      <c r="C214" s="180" t="s">
        <v>21</v>
      </c>
      <c r="D214" s="180" t="s">
        <v>1537</v>
      </c>
      <c r="E214" s="251" t="s">
        <v>194</v>
      </c>
      <c r="F214" s="251"/>
      <c r="G214" s="84" t="s">
        <v>46</v>
      </c>
      <c r="H214" s="85">
        <v>1</v>
      </c>
      <c r="I214" s="86">
        <v>29.17</v>
      </c>
      <c r="J214" s="86">
        <v>29.17</v>
      </c>
    </row>
    <row r="215" spans="1:10" ht="25.5" x14ac:dyDescent="0.2">
      <c r="A215" s="181"/>
      <c r="B215" s="181"/>
      <c r="C215" s="181"/>
      <c r="D215" s="181"/>
      <c r="E215" s="181" t="s">
        <v>199</v>
      </c>
      <c r="F215" s="87">
        <v>22.36</v>
      </c>
      <c r="G215" s="181" t="s">
        <v>200</v>
      </c>
      <c r="H215" s="87">
        <v>0</v>
      </c>
      <c r="I215" s="181" t="s">
        <v>201</v>
      </c>
      <c r="J215" s="87">
        <v>22.36</v>
      </c>
    </row>
    <row r="216" spans="1:10" ht="15" thickBot="1" x14ac:dyDescent="0.25">
      <c r="A216" s="181"/>
      <c r="B216" s="181"/>
      <c r="C216" s="181"/>
      <c r="D216" s="181"/>
      <c r="E216" s="181" t="s">
        <v>202</v>
      </c>
      <c r="F216" s="87">
        <v>16.940000000000001</v>
      </c>
      <c r="G216" s="181"/>
      <c r="H216" s="252" t="s">
        <v>203</v>
      </c>
      <c r="I216" s="252"/>
      <c r="J216" s="87">
        <v>87.59</v>
      </c>
    </row>
    <row r="217" spans="1:10" ht="0.95" customHeight="1" thickTop="1" x14ac:dyDescent="0.2">
      <c r="A217" s="88"/>
      <c r="B217" s="88"/>
      <c r="C217" s="88"/>
      <c r="D217" s="88"/>
      <c r="E217" s="88"/>
      <c r="F217" s="88"/>
      <c r="G217" s="88"/>
      <c r="H217" s="88"/>
      <c r="I217" s="88"/>
      <c r="J217" s="88"/>
    </row>
    <row r="218" spans="1:10" ht="18" customHeight="1" x14ac:dyDescent="0.2">
      <c r="A218" s="182" t="s">
        <v>38</v>
      </c>
      <c r="B218" s="191" t="s">
        <v>6</v>
      </c>
      <c r="C218" s="182" t="s">
        <v>7</v>
      </c>
      <c r="D218" s="182" t="s">
        <v>8</v>
      </c>
      <c r="E218" s="218" t="s">
        <v>180</v>
      </c>
      <c r="F218" s="218"/>
      <c r="G218" s="192" t="s">
        <v>9</v>
      </c>
      <c r="H218" s="191" t="s">
        <v>10</v>
      </c>
      <c r="I218" s="191" t="s">
        <v>11</v>
      </c>
      <c r="J218" s="191" t="s">
        <v>13</v>
      </c>
    </row>
    <row r="219" spans="1:10" ht="36" customHeight="1" x14ac:dyDescent="0.2">
      <c r="A219" s="183" t="s">
        <v>181</v>
      </c>
      <c r="B219" s="75" t="s">
        <v>26</v>
      </c>
      <c r="C219" s="183" t="s">
        <v>21</v>
      </c>
      <c r="D219" s="183" t="s">
        <v>27</v>
      </c>
      <c r="E219" s="249" t="s">
        <v>205</v>
      </c>
      <c r="F219" s="249"/>
      <c r="G219" s="76" t="s">
        <v>28</v>
      </c>
      <c r="H219" s="77">
        <v>1</v>
      </c>
      <c r="I219" s="78">
        <v>41.92</v>
      </c>
      <c r="J219" s="78">
        <v>41.92</v>
      </c>
    </row>
    <row r="220" spans="1:10" ht="36" customHeight="1" x14ac:dyDescent="0.2">
      <c r="A220" s="179" t="s">
        <v>183</v>
      </c>
      <c r="B220" s="79" t="s">
        <v>206</v>
      </c>
      <c r="C220" s="179" t="s">
        <v>21</v>
      </c>
      <c r="D220" s="179" t="s">
        <v>207</v>
      </c>
      <c r="E220" s="250" t="s">
        <v>208</v>
      </c>
      <c r="F220" s="250"/>
      <c r="G220" s="80" t="s">
        <v>209</v>
      </c>
      <c r="H220" s="81">
        <v>0.24</v>
      </c>
      <c r="I220" s="82">
        <v>144.55000000000001</v>
      </c>
      <c r="J220" s="82">
        <v>34.69</v>
      </c>
    </row>
    <row r="221" spans="1:10" ht="36" customHeight="1" x14ac:dyDescent="0.2">
      <c r="A221" s="179" t="s">
        <v>183</v>
      </c>
      <c r="B221" s="79" t="s">
        <v>210</v>
      </c>
      <c r="C221" s="179" t="s">
        <v>21</v>
      </c>
      <c r="D221" s="179" t="s">
        <v>211</v>
      </c>
      <c r="E221" s="250" t="s">
        <v>208</v>
      </c>
      <c r="F221" s="250"/>
      <c r="G221" s="80" t="s">
        <v>212</v>
      </c>
      <c r="H221" s="81">
        <v>0.1394</v>
      </c>
      <c r="I221" s="82">
        <v>51.93</v>
      </c>
      <c r="J221" s="82">
        <v>7.23</v>
      </c>
    </row>
    <row r="222" spans="1:10" ht="25.5" x14ac:dyDescent="0.2">
      <c r="A222" s="181"/>
      <c r="B222" s="181"/>
      <c r="C222" s="181"/>
      <c r="D222" s="181"/>
      <c r="E222" s="181" t="s">
        <v>199</v>
      </c>
      <c r="F222" s="87">
        <v>6.16</v>
      </c>
      <c r="G222" s="181" t="s">
        <v>200</v>
      </c>
      <c r="H222" s="87">
        <v>0</v>
      </c>
      <c r="I222" s="181" t="s">
        <v>201</v>
      </c>
      <c r="J222" s="87">
        <v>6.16</v>
      </c>
    </row>
    <row r="223" spans="1:10" ht="15" thickBot="1" x14ac:dyDescent="0.25">
      <c r="A223" s="181"/>
      <c r="B223" s="181"/>
      <c r="C223" s="181"/>
      <c r="D223" s="181"/>
      <c r="E223" s="181" t="s">
        <v>202</v>
      </c>
      <c r="F223" s="87">
        <v>10.050000000000001</v>
      </c>
      <c r="G223" s="181"/>
      <c r="H223" s="252" t="s">
        <v>203</v>
      </c>
      <c r="I223" s="252"/>
      <c r="J223" s="87">
        <v>51.97</v>
      </c>
    </row>
    <row r="224" spans="1:10" ht="0.95" customHeight="1" thickTop="1" x14ac:dyDescent="0.2">
      <c r="A224" s="88"/>
      <c r="B224" s="88"/>
      <c r="C224" s="88"/>
      <c r="D224" s="88"/>
      <c r="E224" s="88"/>
      <c r="F224" s="88"/>
      <c r="G224" s="88"/>
      <c r="H224" s="88"/>
      <c r="I224" s="88"/>
      <c r="J224" s="88"/>
    </row>
    <row r="225" spans="1:10" ht="18" customHeight="1" x14ac:dyDescent="0.2">
      <c r="A225" s="182" t="s">
        <v>1371</v>
      </c>
      <c r="B225" s="191" t="s">
        <v>6</v>
      </c>
      <c r="C225" s="182" t="s">
        <v>7</v>
      </c>
      <c r="D225" s="182" t="s">
        <v>8</v>
      </c>
      <c r="E225" s="218" t="s">
        <v>180</v>
      </c>
      <c r="F225" s="218"/>
      <c r="G225" s="192" t="s">
        <v>9</v>
      </c>
      <c r="H225" s="191" t="s">
        <v>10</v>
      </c>
      <c r="I225" s="191" t="s">
        <v>11</v>
      </c>
      <c r="J225" s="191" t="s">
        <v>13</v>
      </c>
    </row>
    <row r="226" spans="1:10" ht="24" customHeight="1" x14ac:dyDescent="0.2">
      <c r="A226" s="183" t="s">
        <v>181</v>
      </c>
      <c r="B226" s="75" t="s">
        <v>1299</v>
      </c>
      <c r="C226" s="183" t="s">
        <v>25</v>
      </c>
      <c r="D226" s="183" t="s">
        <v>1064</v>
      </c>
      <c r="E226" s="249">
        <v>3.04</v>
      </c>
      <c r="F226" s="249"/>
      <c r="G226" s="76" t="s">
        <v>23</v>
      </c>
      <c r="H226" s="77">
        <v>1</v>
      </c>
      <c r="I226" s="78">
        <v>8.2799999999999994</v>
      </c>
      <c r="J226" s="78">
        <v>8.2799999999999994</v>
      </c>
    </row>
    <row r="227" spans="1:10" ht="24" customHeight="1" x14ac:dyDescent="0.2">
      <c r="A227" s="179" t="s">
        <v>183</v>
      </c>
      <c r="B227" s="79" t="s">
        <v>189</v>
      </c>
      <c r="C227" s="179" t="s">
        <v>21</v>
      </c>
      <c r="D227" s="179" t="s">
        <v>190</v>
      </c>
      <c r="E227" s="250" t="s">
        <v>188</v>
      </c>
      <c r="F227" s="250"/>
      <c r="G227" s="80" t="s">
        <v>31</v>
      </c>
      <c r="H227" s="81">
        <v>0.5</v>
      </c>
      <c r="I227" s="82">
        <v>16.57</v>
      </c>
      <c r="J227" s="82">
        <v>8.2799999999999994</v>
      </c>
    </row>
    <row r="228" spans="1:10" ht="25.5" x14ac:dyDescent="0.2">
      <c r="A228" s="181"/>
      <c r="B228" s="181"/>
      <c r="C228" s="181"/>
      <c r="D228" s="181"/>
      <c r="E228" s="181" t="s">
        <v>199</v>
      </c>
      <c r="F228" s="87">
        <v>5.14</v>
      </c>
      <c r="G228" s="181" t="s">
        <v>200</v>
      </c>
      <c r="H228" s="87">
        <v>0</v>
      </c>
      <c r="I228" s="181" t="s">
        <v>201</v>
      </c>
      <c r="J228" s="87">
        <v>5.14</v>
      </c>
    </row>
    <row r="229" spans="1:10" ht="15" thickBot="1" x14ac:dyDescent="0.25">
      <c r="A229" s="181"/>
      <c r="B229" s="181"/>
      <c r="C229" s="181"/>
      <c r="D229" s="181"/>
      <c r="E229" s="181" t="s">
        <v>202</v>
      </c>
      <c r="F229" s="87">
        <v>1.98</v>
      </c>
      <c r="G229" s="181"/>
      <c r="H229" s="252" t="s">
        <v>203</v>
      </c>
      <c r="I229" s="252"/>
      <c r="J229" s="87">
        <v>10.26</v>
      </c>
    </row>
    <row r="230" spans="1:10" ht="0.95" customHeight="1" thickTop="1" x14ac:dyDescent="0.2">
      <c r="A230" s="88"/>
      <c r="B230" s="88"/>
      <c r="C230" s="88"/>
      <c r="D230" s="88"/>
      <c r="E230" s="88"/>
      <c r="F230" s="88"/>
      <c r="G230" s="88"/>
      <c r="H230" s="88"/>
      <c r="I230" s="88"/>
      <c r="J230" s="88"/>
    </row>
    <row r="231" spans="1:10" ht="18" customHeight="1" x14ac:dyDescent="0.2">
      <c r="A231" s="182" t="s">
        <v>1372</v>
      </c>
      <c r="B231" s="191" t="s">
        <v>6</v>
      </c>
      <c r="C231" s="182" t="s">
        <v>7</v>
      </c>
      <c r="D231" s="182" t="s">
        <v>8</v>
      </c>
      <c r="E231" s="218" t="s">
        <v>180</v>
      </c>
      <c r="F231" s="218"/>
      <c r="G231" s="192" t="s">
        <v>9</v>
      </c>
      <c r="H231" s="191" t="s">
        <v>10</v>
      </c>
      <c r="I231" s="191" t="s">
        <v>11</v>
      </c>
      <c r="J231" s="191" t="s">
        <v>13</v>
      </c>
    </row>
    <row r="232" spans="1:10" ht="24" customHeight="1" x14ac:dyDescent="0.2">
      <c r="A232" s="183" t="s">
        <v>181</v>
      </c>
      <c r="B232" s="75" t="s">
        <v>1168</v>
      </c>
      <c r="C232" s="183" t="s">
        <v>25</v>
      </c>
      <c r="D232" s="183" t="s">
        <v>1063</v>
      </c>
      <c r="E232" s="249" t="s">
        <v>1169</v>
      </c>
      <c r="F232" s="249"/>
      <c r="G232" s="76" t="s">
        <v>23</v>
      </c>
      <c r="H232" s="77">
        <v>1</v>
      </c>
      <c r="I232" s="78">
        <v>7.45</v>
      </c>
      <c r="J232" s="78">
        <v>7.45</v>
      </c>
    </row>
    <row r="233" spans="1:10" ht="24" customHeight="1" x14ac:dyDescent="0.2">
      <c r="A233" s="179" t="s">
        <v>183</v>
      </c>
      <c r="B233" s="79" t="s">
        <v>189</v>
      </c>
      <c r="C233" s="179" t="s">
        <v>21</v>
      </c>
      <c r="D233" s="179" t="s">
        <v>190</v>
      </c>
      <c r="E233" s="250" t="s">
        <v>188</v>
      </c>
      <c r="F233" s="250"/>
      <c r="G233" s="80" t="s">
        <v>31</v>
      </c>
      <c r="H233" s="81">
        <v>0.4</v>
      </c>
      <c r="I233" s="82">
        <v>16.57</v>
      </c>
      <c r="J233" s="82">
        <v>6.62</v>
      </c>
    </row>
    <row r="234" spans="1:10" ht="24" customHeight="1" x14ac:dyDescent="0.2">
      <c r="A234" s="179" t="s">
        <v>183</v>
      </c>
      <c r="B234" s="79" t="s">
        <v>216</v>
      </c>
      <c r="C234" s="179" t="s">
        <v>21</v>
      </c>
      <c r="D234" s="179" t="s">
        <v>217</v>
      </c>
      <c r="E234" s="250" t="s">
        <v>188</v>
      </c>
      <c r="F234" s="250"/>
      <c r="G234" s="80" t="s">
        <v>31</v>
      </c>
      <c r="H234" s="81">
        <v>0.04</v>
      </c>
      <c r="I234" s="82">
        <v>20.82</v>
      </c>
      <c r="J234" s="82">
        <v>0.83</v>
      </c>
    </row>
    <row r="235" spans="1:10" ht="25.5" x14ac:dyDescent="0.2">
      <c r="A235" s="181"/>
      <c r="B235" s="181"/>
      <c r="C235" s="181"/>
      <c r="D235" s="181"/>
      <c r="E235" s="181" t="s">
        <v>199</v>
      </c>
      <c r="F235" s="87">
        <v>4.68</v>
      </c>
      <c r="G235" s="181" t="s">
        <v>200</v>
      </c>
      <c r="H235" s="87">
        <v>0</v>
      </c>
      <c r="I235" s="181" t="s">
        <v>201</v>
      </c>
      <c r="J235" s="87">
        <v>4.68</v>
      </c>
    </row>
    <row r="236" spans="1:10" ht="15" thickBot="1" x14ac:dyDescent="0.25">
      <c r="A236" s="181"/>
      <c r="B236" s="181"/>
      <c r="C236" s="181"/>
      <c r="D236" s="181"/>
      <c r="E236" s="181" t="s">
        <v>202</v>
      </c>
      <c r="F236" s="87">
        <v>1.78</v>
      </c>
      <c r="G236" s="181"/>
      <c r="H236" s="252" t="s">
        <v>203</v>
      </c>
      <c r="I236" s="252"/>
      <c r="J236" s="87">
        <v>9.23</v>
      </c>
    </row>
    <row r="237" spans="1:10" ht="0.95" customHeight="1" thickTop="1" x14ac:dyDescent="0.2">
      <c r="A237" s="88"/>
      <c r="B237" s="88"/>
      <c r="C237" s="88"/>
      <c r="D237" s="88"/>
      <c r="E237" s="88"/>
      <c r="F237" s="88"/>
      <c r="G237" s="88"/>
      <c r="H237" s="88"/>
      <c r="I237" s="88"/>
      <c r="J237" s="88"/>
    </row>
    <row r="238" spans="1:10" ht="18" customHeight="1" x14ac:dyDescent="0.2">
      <c r="A238" s="182" t="s">
        <v>1373</v>
      </c>
      <c r="B238" s="191" t="s">
        <v>6</v>
      </c>
      <c r="C238" s="182" t="s">
        <v>7</v>
      </c>
      <c r="D238" s="182" t="s">
        <v>8</v>
      </c>
      <c r="E238" s="218" t="s">
        <v>180</v>
      </c>
      <c r="F238" s="218"/>
      <c r="G238" s="192" t="s">
        <v>9</v>
      </c>
      <c r="H238" s="191" t="s">
        <v>10</v>
      </c>
      <c r="I238" s="191" t="s">
        <v>11</v>
      </c>
      <c r="J238" s="191" t="s">
        <v>13</v>
      </c>
    </row>
    <row r="239" spans="1:10" ht="24" customHeight="1" x14ac:dyDescent="0.2">
      <c r="A239" s="183" t="s">
        <v>181</v>
      </c>
      <c r="B239" s="75" t="s">
        <v>1310</v>
      </c>
      <c r="C239" s="183" t="s">
        <v>25</v>
      </c>
      <c r="D239" s="183" t="s">
        <v>1311</v>
      </c>
      <c r="E239" s="249">
        <v>13.6</v>
      </c>
      <c r="F239" s="249"/>
      <c r="G239" s="76" t="s">
        <v>23</v>
      </c>
      <c r="H239" s="77">
        <v>1</v>
      </c>
      <c r="I239" s="78">
        <v>3.73</v>
      </c>
      <c r="J239" s="78">
        <v>3.73</v>
      </c>
    </row>
    <row r="240" spans="1:10" ht="24" customHeight="1" x14ac:dyDescent="0.2">
      <c r="A240" s="179" t="s">
        <v>183</v>
      </c>
      <c r="B240" s="79" t="s">
        <v>216</v>
      </c>
      <c r="C240" s="179" t="s">
        <v>21</v>
      </c>
      <c r="D240" s="179" t="s">
        <v>217</v>
      </c>
      <c r="E240" s="250" t="s">
        <v>188</v>
      </c>
      <c r="F240" s="250"/>
      <c r="G240" s="80" t="s">
        <v>31</v>
      </c>
      <c r="H240" s="81">
        <v>0.1</v>
      </c>
      <c r="I240" s="82">
        <v>20.82</v>
      </c>
      <c r="J240" s="82">
        <v>2.08</v>
      </c>
    </row>
    <row r="241" spans="1:10" ht="24" customHeight="1" x14ac:dyDescent="0.2">
      <c r="A241" s="179" t="s">
        <v>183</v>
      </c>
      <c r="B241" s="79" t="s">
        <v>189</v>
      </c>
      <c r="C241" s="179" t="s">
        <v>21</v>
      </c>
      <c r="D241" s="179" t="s">
        <v>190</v>
      </c>
      <c r="E241" s="250" t="s">
        <v>188</v>
      </c>
      <c r="F241" s="250"/>
      <c r="G241" s="80" t="s">
        <v>31</v>
      </c>
      <c r="H241" s="81">
        <v>0.1</v>
      </c>
      <c r="I241" s="82">
        <v>16.57</v>
      </c>
      <c r="J241" s="82">
        <v>1.65</v>
      </c>
    </row>
    <row r="242" spans="1:10" ht="25.5" x14ac:dyDescent="0.2">
      <c r="A242" s="181"/>
      <c r="B242" s="181"/>
      <c r="C242" s="181"/>
      <c r="D242" s="181"/>
      <c r="E242" s="181" t="s">
        <v>199</v>
      </c>
      <c r="F242" s="87">
        <v>2.46</v>
      </c>
      <c r="G242" s="181" t="s">
        <v>200</v>
      </c>
      <c r="H242" s="87">
        <v>0</v>
      </c>
      <c r="I242" s="181" t="s">
        <v>201</v>
      </c>
      <c r="J242" s="87">
        <v>2.46</v>
      </c>
    </row>
    <row r="243" spans="1:10" ht="15" thickBot="1" x14ac:dyDescent="0.25">
      <c r="A243" s="181"/>
      <c r="B243" s="181"/>
      <c r="C243" s="181"/>
      <c r="D243" s="181"/>
      <c r="E243" s="181" t="s">
        <v>202</v>
      </c>
      <c r="F243" s="87">
        <v>0.89</v>
      </c>
      <c r="G243" s="181"/>
      <c r="H243" s="252" t="s">
        <v>203</v>
      </c>
      <c r="I243" s="252"/>
      <c r="J243" s="87">
        <v>4.62</v>
      </c>
    </row>
    <row r="244" spans="1:10" ht="0.95" customHeight="1" thickTop="1" x14ac:dyDescent="0.2">
      <c r="A244" s="88"/>
      <c r="B244" s="88"/>
      <c r="C244" s="88"/>
      <c r="D244" s="88"/>
      <c r="E244" s="88"/>
      <c r="F244" s="88"/>
      <c r="G244" s="88"/>
      <c r="H244" s="88"/>
      <c r="I244" s="88"/>
      <c r="J244" s="88"/>
    </row>
    <row r="245" spans="1:10" ht="18" customHeight="1" x14ac:dyDescent="0.2">
      <c r="A245" s="182" t="s">
        <v>1374</v>
      </c>
      <c r="B245" s="191" t="s">
        <v>6</v>
      </c>
      <c r="C245" s="182" t="s">
        <v>7</v>
      </c>
      <c r="D245" s="182" t="s">
        <v>8</v>
      </c>
      <c r="E245" s="218" t="s">
        <v>180</v>
      </c>
      <c r="F245" s="218"/>
      <c r="G245" s="192" t="s">
        <v>9</v>
      </c>
      <c r="H245" s="191" t="s">
        <v>10</v>
      </c>
      <c r="I245" s="191" t="s">
        <v>11</v>
      </c>
      <c r="J245" s="191" t="s">
        <v>13</v>
      </c>
    </row>
    <row r="246" spans="1:10" ht="24" customHeight="1" x14ac:dyDescent="0.2">
      <c r="A246" s="183" t="s">
        <v>181</v>
      </c>
      <c r="B246" s="75" t="s">
        <v>1305</v>
      </c>
      <c r="C246" s="183" t="s">
        <v>105</v>
      </c>
      <c r="D246" s="183" t="s">
        <v>1306</v>
      </c>
      <c r="E246" s="249" t="s">
        <v>215</v>
      </c>
      <c r="F246" s="249"/>
      <c r="G246" s="76" t="s">
        <v>77</v>
      </c>
      <c r="H246" s="77">
        <v>1</v>
      </c>
      <c r="I246" s="78">
        <v>72.64</v>
      </c>
      <c r="J246" s="78">
        <v>72.64</v>
      </c>
    </row>
    <row r="247" spans="1:10" ht="24" customHeight="1" x14ac:dyDescent="0.2">
      <c r="A247" s="180" t="s">
        <v>191</v>
      </c>
      <c r="B247" s="83" t="s">
        <v>454</v>
      </c>
      <c r="C247" s="180" t="s">
        <v>105</v>
      </c>
      <c r="D247" s="180" t="s">
        <v>455</v>
      </c>
      <c r="E247" s="251" t="s">
        <v>219</v>
      </c>
      <c r="F247" s="251"/>
      <c r="G247" s="84" t="s">
        <v>31</v>
      </c>
      <c r="H247" s="85">
        <v>2</v>
      </c>
      <c r="I247" s="86">
        <v>15.55</v>
      </c>
      <c r="J247" s="86">
        <v>31.1</v>
      </c>
    </row>
    <row r="248" spans="1:10" ht="24" customHeight="1" x14ac:dyDescent="0.2">
      <c r="A248" s="180" t="s">
        <v>191</v>
      </c>
      <c r="B248" s="83" t="s">
        <v>865</v>
      </c>
      <c r="C248" s="180" t="s">
        <v>105</v>
      </c>
      <c r="D248" s="180" t="s">
        <v>740</v>
      </c>
      <c r="E248" s="251" t="s">
        <v>219</v>
      </c>
      <c r="F248" s="251"/>
      <c r="G248" s="84" t="s">
        <v>31</v>
      </c>
      <c r="H248" s="85">
        <v>2</v>
      </c>
      <c r="I248" s="86">
        <v>20.77</v>
      </c>
      <c r="J248" s="86">
        <v>41.54</v>
      </c>
    </row>
    <row r="249" spans="1:10" ht="25.5" x14ac:dyDescent="0.2">
      <c r="A249" s="181"/>
      <c r="B249" s="181"/>
      <c r="C249" s="181"/>
      <c r="D249" s="181"/>
      <c r="E249" s="181" t="s">
        <v>199</v>
      </c>
      <c r="F249" s="87">
        <v>72.64</v>
      </c>
      <c r="G249" s="181" t="s">
        <v>200</v>
      </c>
      <c r="H249" s="87">
        <v>0</v>
      </c>
      <c r="I249" s="181" t="s">
        <v>201</v>
      </c>
      <c r="J249" s="87">
        <v>72.64</v>
      </c>
    </row>
    <row r="250" spans="1:10" ht="15" thickBot="1" x14ac:dyDescent="0.25">
      <c r="A250" s="181"/>
      <c r="B250" s="181"/>
      <c r="C250" s="181"/>
      <c r="D250" s="181"/>
      <c r="E250" s="181" t="s">
        <v>202</v>
      </c>
      <c r="F250" s="87">
        <v>17.420000000000002</v>
      </c>
      <c r="G250" s="181"/>
      <c r="H250" s="252" t="s">
        <v>203</v>
      </c>
      <c r="I250" s="252"/>
      <c r="J250" s="87">
        <v>90.06</v>
      </c>
    </row>
    <row r="251" spans="1:10" ht="0.95" customHeight="1" thickTop="1" x14ac:dyDescent="0.2">
      <c r="A251" s="88"/>
      <c r="B251" s="88"/>
      <c r="C251" s="88"/>
      <c r="D251" s="88"/>
      <c r="E251" s="88"/>
      <c r="F251" s="88"/>
      <c r="G251" s="88"/>
      <c r="H251" s="88"/>
      <c r="I251" s="88"/>
      <c r="J251" s="88"/>
    </row>
    <row r="252" spans="1:10" ht="18" customHeight="1" x14ac:dyDescent="0.2">
      <c r="A252" s="182" t="s">
        <v>1375</v>
      </c>
      <c r="B252" s="191" t="s">
        <v>6</v>
      </c>
      <c r="C252" s="182" t="s">
        <v>7</v>
      </c>
      <c r="D252" s="182" t="s">
        <v>8</v>
      </c>
      <c r="E252" s="218" t="s">
        <v>180</v>
      </c>
      <c r="F252" s="218"/>
      <c r="G252" s="192" t="s">
        <v>9</v>
      </c>
      <c r="H252" s="191" t="s">
        <v>10</v>
      </c>
      <c r="I252" s="191" t="s">
        <v>11</v>
      </c>
      <c r="J252" s="191" t="s">
        <v>13</v>
      </c>
    </row>
    <row r="253" spans="1:10" ht="24" customHeight="1" x14ac:dyDescent="0.2">
      <c r="A253" s="183" t="s">
        <v>181</v>
      </c>
      <c r="B253" s="75" t="s">
        <v>1321</v>
      </c>
      <c r="C253" s="183" t="s">
        <v>105</v>
      </c>
      <c r="D253" s="183" t="s">
        <v>1065</v>
      </c>
      <c r="E253" s="249" t="s">
        <v>215</v>
      </c>
      <c r="F253" s="249"/>
      <c r="G253" s="76" t="s">
        <v>23</v>
      </c>
      <c r="H253" s="77">
        <v>1</v>
      </c>
      <c r="I253" s="78">
        <v>8.8000000000000007</v>
      </c>
      <c r="J253" s="78">
        <v>8.8000000000000007</v>
      </c>
    </row>
    <row r="254" spans="1:10" ht="24" customHeight="1" x14ac:dyDescent="0.2">
      <c r="A254" s="180" t="s">
        <v>191</v>
      </c>
      <c r="B254" s="83" t="s">
        <v>454</v>
      </c>
      <c r="C254" s="180" t="s">
        <v>105</v>
      </c>
      <c r="D254" s="180" t="s">
        <v>455</v>
      </c>
      <c r="E254" s="251" t="s">
        <v>219</v>
      </c>
      <c r="F254" s="251"/>
      <c r="G254" s="84" t="s">
        <v>31</v>
      </c>
      <c r="H254" s="85">
        <v>0.5</v>
      </c>
      <c r="I254" s="86">
        <v>15.55</v>
      </c>
      <c r="J254" s="86">
        <v>7.77</v>
      </c>
    </row>
    <row r="255" spans="1:10" ht="24" customHeight="1" x14ac:dyDescent="0.2">
      <c r="A255" s="180" t="s">
        <v>191</v>
      </c>
      <c r="B255" s="83" t="s">
        <v>865</v>
      </c>
      <c r="C255" s="180" t="s">
        <v>105</v>
      </c>
      <c r="D255" s="180" t="s">
        <v>740</v>
      </c>
      <c r="E255" s="251" t="s">
        <v>219</v>
      </c>
      <c r="F255" s="251"/>
      <c r="G255" s="84" t="s">
        <v>31</v>
      </c>
      <c r="H255" s="85">
        <v>0.05</v>
      </c>
      <c r="I255" s="86">
        <v>20.77</v>
      </c>
      <c r="J255" s="86">
        <v>1.03</v>
      </c>
    </row>
    <row r="256" spans="1:10" ht="25.5" x14ac:dyDescent="0.2">
      <c r="A256" s="181"/>
      <c r="B256" s="181"/>
      <c r="C256" s="181"/>
      <c r="D256" s="181"/>
      <c r="E256" s="181" t="s">
        <v>199</v>
      </c>
      <c r="F256" s="87">
        <v>8.8000000000000007</v>
      </c>
      <c r="G256" s="181" t="s">
        <v>200</v>
      </c>
      <c r="H256" s="87">
        <v>0</v>
      </c>
      <c r="I256" s="181" t="s">
        <v>201</v>
      </c>
      <c r="J256" s="87">
        <v>8.8000000000000007</v>
      </c>
    </row>
    <row r="257" spans="1:10" ht="15" thickBot="1" x14ac:dyDescent="0.25">
      <c r="A257" s="181"/>
      <c r="B257" s="181"/>
      <c r="C257" s="181"/>
      <c r="D257" s="181"/>
      <c r="E257" s="181" t="s">
        <v>202</v>
      </c>
      <c r="F257" s="87">
        <v>2.11</v>
      </c>
      <c r="G257" s="181"/>
      <c r="H257" s="252" t="s">
        <v>203</v>
      </c>
      <c r="I257" s="252"/>
      <c r="J257" s="87">
        <v>10.91</v>
      </c>
    </row>
    <row r="258" spans="1:10" ht="0.95" customHeight="1" thickTop="1" x14ac:dyDescent="0.2">
      <c r="A258" s="88"/>
      <c r="B258" s="88"/>
      <c r="C258" s="88"/>
      <c r="D258" s="88"/>
      <c r="E258" s="88"/>
      <c r="F258" s="88"/>
      <c r="G258" s="88"/>
      <c r="H258" s="88"/>
      <c r="I258" s="88"/>
      <c r="J258" s="88"/>
    </row>
    <row r="259" spans="1:10" ht="18" customHeight="1" x14ac:dyDescent="0.2">
      <c r="A259" s="182" t="s">
        <v>1376</v>
      </c>
      <c r="B259" s="191" t="s">
        <v>6</v>
      </c>
      <c r="C259" s="182" t="s">
        <v>7</v>
      </c>
      <c r="D259" s="182" t="s">
        <v>8</v>
      </c>
      <c r="E259" s="218" t="s">
        <v>180</v>
      </c>
      <c r="F259" s="218"/>
      <c r="G259" s="192" t="s">
        <v>9</v>
      </c>
      <c r="H259" s="191" t="s">
        <v>10</v>
      </c>
      <c r="I259" s="191" t="s">
        <v>11</v>
      </c>
      <c r="J259" s="191" t="s">
        <v>13</v>
      </c>
    </row>
    <row r="260" spans="1:10" ht="24" customHeight="1" x14ac:dyDescent="0.2">
      <c r="A260" s="183" t="s">
        <v>181</v>
      </c>
      <c r="B260" s="75" t="s">
        <v>1328</v>
      </c>
      <c r="C260" s="183" t="s">
        <v>105</v>
      </c>
      <c r="D260" s="183" t="s">
        <v>1069</v>
      </c>
      <c r="E260" s="249" t="s">
        <v>215</v>
      </c>
      <c r="F260" s="249"/>
      <c r="G260" s="76" t="s">
        <v>23</v>
      </c>
      <c r="H260" s="77">
        <v>1</v>
      </c>
      <c r="I260" s="78">
        <v>7.26</v>
      </c>
      <c r="J260" s="78">
        <v>7.26</v>
      </c>
    </row>
    <row r="261" spans="1:10" ht="24" customHeight="1" x14ac:dyDescent="0.2">
      <c r="A261" s="180" t="s">
        <v>191</v>
      </c>
      <c r="B261" s="83" t="s">
        <v>454</v>
      </c>
      <c r="C261" s="180" t="s">
        <v>105</v>
      </c>
      <c r="D261" s="180" t="s">
        <v>455</v>
      </c>
      <c r="E261" s="251" t="s">
        <v>219</v>
      </c>
      <c r="F261" s="251"/>
      <c r="G261" s="84" t="s">
        <v>31</v>
      </c>
      <c r="H261" s="85">
        <v>0.2</v>
      </c>
      <c r="I261" s="86">
        <v>15.55</v>
      </c>
      <c r="J261" s="86">
        <v>3.11</v>
      </c>
    </row>
    <row r="262" spans="1:10" ht="24" customHeight="1" x14ac:dyDescent="0.2">
      <c r="A262" s="180" t="s">
        <v>191</v>
      </c>
      <c r="B262" s="83" t="s">
        <v>865</v>
      </c>
      <c r="C262" s="180" t="s">
        <v>105</v>
      </c>
      <c r="D262" s="180" t="s">
        <v>740</v>
      </c>
      <c r="E262" s="251" t="s">
        <v>219</v>
      </c>
      <c r="F262" s="251"/>
      <c r="G262" s="84" t="s">
        <v>31</v>
      </c>
      <c r="H262" s="85">
        <v>0.2</v>
      </c>
      <c r="I262" s="86">
        <v>20.77</v>
      </c>
      <c r="J262" s="86">
        <v>4.1500000000000004</v>
      </c>
    </row>
    <row r="263" spans="1:10" ht="25.5" x14ac:dyDescent="0.2">
      <c r="A263" s="181"/>
      <c r="B263" s="181"/>
      <c r="C263" s="181"/>
      <c r="D263" s="181"/>
      <c r="E263" s="181" t="s">
        <v>199</v>
      </c>
      <c r="F263" s="87">
        <v>7.26</v>
      </c>
      <c r="G263" s="181" t="s">
        <v>200</v>
      </c>
      <c r="H263" s="87">
        <v>0</v>
      </c>
      <c r="I263" s="181" t="s">
        <v>201</v>
      </c>
      <c r="J263" s="87">
        <v>7.26</v>
      </c>
    </row>
    <row r="264" spans="1:10" ht="15" thickBot="1" x14ac:dyDescent="0.25">
      <c r="A264" s="181"/>
      <c r="B264" s="181"/>
      <c r="C264" s="181"/>
      <c r="D264" s="181"/>
      <c r="E264" s="181" t="s">
        <v>202</v>
      </c>
      <c r="F264" s="87">
        <v>1.74</v>
      </c>
      <c r="G264" s="181"/>
      <c r="H264" s="252" t="s">
        <v>203</v>
      </c>
      <c r="I264" s="252"/>
      <c r="J264" s="87">
        <v>9</v>
      </c>
    </row>
    <row r="265" spans="1:10" ht="0.95" customHeight="1" thickTop="1" x14ac:dyDescent="0.2">
      <c r="A265" s="88"/>
      <c r="B265" s="88"/>
      <c r="C265" s="88"/>
      <c r="D265" s="88"/>
      <c r="E265" s="88"/>
      <c r="F265" s="88"/>
      <c r="G265" s="88"/>
      <c r="H265" s="88"/>
      <c r="I265" s="88"/>
      <c r="J265" s="88"/>
    </row>
    <row r="266" spans="1:10" ht="18" customHeight="1" x14ac:dyDescent="0.2">
      <c r="A266" s="182" t="s">
        <v>1377</v>
      </c>
      <c r="B266" s="191" t="s">
        <v>6</v>
      </c>
      <c r="C266" s="182" t="s">
        <v>7</v>
      </c>
      <c r="D266" s="182" t="s">
        <v>8</v>
      </c>
      <c r="E266" s="218" t="s">
        <v>180</v>
      </c>
      <c r="F266" s="218"/>
      <c r="G266" s="192" t="s">
        <v>9</v>
      </c>
      <c r="H266" s="191" t="s">
        <v>10</v>
      </c>
      <c r="I266" s="191" t="s">
        <v>11</v>
      </c>
      <c r="J266" s="191" t="s">
        <v>13</v>
      </c>
    </row>
    <row r="267" spans="1:10" ht="24" customHeight="1" x14ac:dyDescent="0.2">
      <c r="A267" s="183" t="s">
        <v>181</v>
      </c>
      <c r="B267" s="75" t="s">
        <v>1249</v>
      </c>
      <c r="C267" s="183" t="s">
        <v>105</v>
      </c>
      <c r="D267" s="183" t="s">
        <v>1070</v>
      </c>
      <c r="E267" s="249" t="s">
        <v>215</v>
      </c>
      <c r="F267" s="249"/>
      <c r="G267" s="76" t="s">
        <v>23</v>
      </c>
      <c r="H267" s="77">
        <v>1</v>
      </c>
      <c r="I267" s="78">
        <v>14.1</v>
      </c>
      <c r="J267" s="78">
        <v>14.1</v>
      </c>
    </row>
    <row r="268" spans="1:10" ht="24" customHeight="1" x14ac:dyDescent="0.2">
      <c r="A268" s="180" t="s">
        <v>191</v>
      </c>
      <c r="B268" s="83" t="s">
        <v>454</v>
      </c>
      <c r="C268" s="180" t="s">
        <v>105</v>
      </c>
      <c r="D268" s="180" t="s">
        <v>455</v>
      </c>
      <c r="E268" s="251" t="s">
        <v>219</v>
      </c>
      <c r="F268" s="251"/>
      <c r="G268" s="84" t="s">
        <v>31</v>
      </c>
      <c r="H268" s="85">
        <v>0.8</v>
      </c>
      <c r="I268" s="86">
        <v>15.55</v>
      </c>
      <c r="J268" s="86">
        <v>12.44</v>
      </c>
    </row>
    <row r="269" spans="1:10" ht="24" customHeight="1" x14ac:dyDescent="0.2">
      <c r="A269" s="180" t="s">
        <v>191</v>
      </c>
      <c r="B269" s="83" t="s">
        <v>865</v>
      </c>
      <c r="C269" s="180" t="s">
        <v>105</v>
      </c>
      <c r="D269" s="180" t="s">
        <v>740</v>
      </c>
      <c r="E269" s="251" t="s">
        <v>219</v>
      </c>
      <c r="F269" s="251"/>
      <c r="G269" s="84" t="s">
        <v>31</v>
      </c>
      <c r="H269" s="85">
        <v>0.08</v>
      </c>
      <c r="I269" s="86">
        <v>20.77</v>
      </c>
      <c r="J269" s="86">
        <v>1.66</v>
      </c>
    </row>
    <row r="270" spans="1:10" ht="25.5" x14ac:dyDescent="0.2">
      <c r="A270" s="181"/>
      <c r="B270" s="181"/>
      <c r="C270" s="181"/>
      <c r="D270" s="181"/>
      <c r="E270" s="181" t="s">
        <v>199</v>
      </c>
      <c r="F270" s="87">
        <v>14.1</v>
      </c>
      <c r="G270" s="181" t="s">
        <v>200</v>
      </c>
      <c r="H270" s="87">
        <v>0</v>
      </c>
      <c r="I270" s="181" t="s">
        <v>201</v>
      </c>
      <c r="J270" s="87">
        <v>14.1</v>
      </c>
    </row>
    <row r="271" spans="1:10" ht="15" thickBot="1" x14ac:dyDescent="0.25">
      <c r="A271" s="181"/>
      <c r="B271" s="181"/>
      <c r="C271" s="181"/>
      <c r="D271" s="181"/>
      <c r="E271" s="181" t="s">
        <v>202</v>
      </c>
      <c r="F271" s="87">
        <v>3.38</v>
      </c>
      <c r="G271" s="181"/>
      <c r="H271" s="252" t="s">
        <v>203</v>
      </c>
      <c r="I271" s="252"/>
      <c r="J271" s="87">
        <v>17.48</v>
      </c>
    </row>
    <row r="272" spans="1:10" ht="0.95" customHeight="1" thickTop="1" x14ac:dyDescent="0.2">
      <c r="A272" s="88"/>
      <c r="B272" s="88"/>
      <c r="C272" s="88"/>
      <c r="D272" s="88"/>
      <c r="E272" s="88"/>
      <c r="F272" s="88"/>
      <c r="G272" s="88"/>
      <c r="H272" s="88"/>
      <c r="I272" s="88"/>
      <c r="J272" s="88"/>
    </row>
    <row r="273" spans="1:10" ht="18" customHeight="1" x14ac:dyDescent="0.2">
      <c r="A273" s="182" t="s">
        <v>1378</v>
      </c>
      <c r="B273" s="191" t="s">
        <v>6</v>
      </c>
      <c r="C273" s="182" t="s">
        <v>7</v>
      </c>
      <c r="D273" s="182" t="s">
        <v>8</v>
      </c>
      <c r="E273" s="218" t="s">
        <v>180</v>
      </c>
      <c r="F273" s="218"/>
      <c r="G273" s="192" t="s">
        <v>9</v>
      </c>
      <c r="H273" s="191" t="s">
        <v>10</v>
      </c>
      <c r="I273" s="191" t="s">
        <v>11</v>
      </c>
      <c r="J273" s="191" t="s">
        <v>13</v>
      </c>
    </row>
    <row r="274" spans="1:10" ht="24" customHeight="1" x14ac:dyDescent="0.2">
      <c r="A274" s="183" t="s">
        <v>181</v>
      </c>
      <c r="B274" s="75" t="s">
        <v>1300</v>
      </c>
      <c r="C274" s="183" t="s">
        <v>105</v>
      </c>
      <c r="D274" s="183" t="s">
        <v>1301</v>
      </c>
      <c r="E274" s="249" t="s">
        <v>215</v>
      </c>
      <c r="F274" s="249"/>
      <c r="G274" s="76" t="s">
        <v>23</v>
      </c>
      <c r="H274" s="77">
        <v>1</v>
      </c>
      <c r="I274" s="78">
        <v>5.65</v>
      </c>
      <c r="J274" s="78">
        <v>5.65</v>
      </c>
    </row>
    <row r="275" spans="1:10" ht="24" customHeight="1" x14ac:dyDescent="0.2">
      <c r="A275" s="180" t="s">
        <v>191</v>
      </c>
      <c r="B275" s="83" t="s">
        <v>1538</v>
      </c>
      <c r="C275" s="180" t="s">
        <v>105</v>
      </c>
      <c r="D275" s="180" t="s">
        <v>1539</v>
      </c>
      <c r="E275" s="251" t="s">
        <v>219</v>
      </c>
      <c r="F275" s="251"/>
      <c r="G275" s="84" t="s">
        <v>31</v>
      </c>
      <c r="H275" s="85">
        <v>0.3</v>
      </c>
      <c r="I275" s="86">
        <v>16.77</v>
      </c>
      <c r="J275" s="86">
        <v>5.03</v>
      </c>
    </row>
    <row r="276" spans="1:10" ht="24" customHeight="1" x14ac:dyDescent="0.2">
      <c r="A276" s="180" t="s">
        <v>191</v>
      </c>
      <c r="B276" s="83" t="s">
        <v>1540</v>
      </c>
      <c r="C276" s="180" t="s">
        <v>105</v>
      </c>
      <c r="D276" s="180" t="s">
        <v>1541</v>
      </c>
      <c r="E276" s="251" t="s">
        <v>219</v>
      </c>
      <c r="F276" s="251"/>
      <c r="G276" s="84" t="s">
        <v>31</v>
      </c>
      <c r="H276" s="85">
        <v>0.03</v>
      </c>
      <c r="I276" s="86">
        <v>20.77</v>
      </c>
      <c r="J276" s="86">
        <v>0.62</v>
      </c>
    </row>
    <row r="277" spans="1:10" ht="25.5" x14ac:dyDescent="0.2">
      <c r="A277" s="181"/>
      <c r="B277" s="181"/>
      <c r="C277" s="181"/>
      <c r="D277" s="181"/>
      <c r="E277" s="181" t="s">
        <v>199</v>
      </c>
      <c r="F277" s="87">
        <v>5.65</v>
      </c>
      <c r="G277" s="181" t="s">
        <v>200</v>
      </c>
      <c r="H277" s="87">
        <v>0</v>
      </c>
      <c r="I277" s="181" t="s">
        <v>201</v>
      </c>
      <c r="J277" s="87">
        <v>5.65</v>
      </c>
    </row>
    <row r="278" spans="1:10" ht="15" thickBot="1" x14ac:dyDescent="0.25">
      <c r="A278" s="181"/>
      <c r="B278" s="181"/>
      <c r="C278" s="181"/>
      <c r="D278" s="181"/>
      <c r="E278" s="181" t="s">
        <v>202</v>
      </c>
      <c r="F278" s="87">
        <v>1.35</v>
      </c>
      <c r="G278" s="181"/>
      <c r="H278" s="252" t="s">
        <v>203</v>
      </c>
      <c r="I278" s="252"/>
      <c r="J278" s="87">
        <v>7</v>
      </c>
    </row>
    <row r="279" spans="1:10" ht="0.95" customHeight="1" thickTop="1" x14ac:dyDescent="0.2">
      <c r="A279" s="88"/>
      <c r="B279" s="88"/>
      <c r="C279" s="88"/>
      <c r="D279" s="88"/>
      <c r="E279" s="88"/>
      <c r="F279" s="88"/>
      <c r="G279" s="88"/>
      <c r="H279" s="88"/>
      <c r="I279" s="88"/>
      <c r="J279" s="88"/>
    </row>
    <row r="280" spans="1:10" ht="18" customHeight="1" x14ac:dyDescent="0.2">
      <c r="A280" s="182" t="s">
        <v>1379</v>
      </c>
      <c r="B280" s="191" t="s">
        <v>6</v>
      </c>
      <c r="C280" s="182" t="s">
        <v>7</v>
      </c>
      <c r="D280" s="182" t="s">
        <v>8</v>
      </c>
      <c r="E280" s="218" t="s">
        <v>180</v>
      </c>
      <c r="F280" s="218"/>
      <c r="G280" s="192" t="s">
        <v>9</v>
      </c>
      <c r="H280" s="191" t="s">
        <v>10</v>
      </c>
      <c r="I280" s="191" t="s">
        <v>11</v>
      </c>
      <c r="J280" s="191" t="s">
        <v>13</v>
      </c>
    </row>
    <row r="281" spans="1:10" ht="24" customHeight="1" x14ac:dyDescent="0.2">
      <c r="A281" s="183" t="s">
        <v>181</v>
      </c>
      <c r="B281" s="75" t="s">
        <v>1324</v>
      </c>
      <c r="C281" s="183" t="s">
        <v>105</v>
      </c>
      <c r="D281" s="183" t="s">
        <v>1325</v>
      </c>
      <c r="E281" s="249" t="s">
        <v>215</v>
      </c>
      <c r="F281" s="249"/>
      <c r="G281" s="76" t="s">
        <v>77</v>
      </c>
      <c r="H281" s="77">
        <v>1</v>
      </c>
      <c r="I281" s="78">
        <v>17.54</v>
      </c>
      <c r="J281" s="78">
        <v>17.54</v>
      </c>
    </row>
    <row r="282" spans="1:10" ht="24" customHeight="1" x14ac:dyDescent="0.2">
      <c r="A282" s="180" t="s">
        <v>191</v>
      </c>
      <c r="B282" s="83" t="s">
        <v>445</v>
      </c>
      <c r="C282" s="180" t="s">
        <v>105</v>
      </c>
      <c r="D282" s="180" t="s">
        <v>446</v>
      </c>
      <c r="E282" s="251" t="s">
        <v>219</v>
      </c>
      <c r="F282" s="251"/>
      <c r="G282" s="84" t="s">
        <v>31</v>
      </c>
      <c r="H282" s="85">
        <v>0.2</v>
      </c>
      <c r="I282" s="86">
        <v>20.32</v>
      </c>
      <c r="J282" s="86">
        <v>4.0599999999999996</v>
      </c>
    </row>
    <row r="283" spans="1:10" ht="24" customHeight="1" x14ac:dyDescent="0.2">
      <c r="A283" s="180" t="s">
        <v>191</v>
      </c>
      <c r="B283" s="83" t="s">
        <v>454</v>
      </c>
      <c r="C283" s="180" t="s">
        <v>105</v>
      </c>
      <c r="D283" s="180" t="s">
        <v>455</v>
      </c>
      <c r="E283" s="251" t="s">
        <v>219</v>
      </c>
      <c r="F283" s="251"/>
      <c r="G283" s="84" t="s">
        <v>31</v>
      </c>
      <c r="H283" s="85">
        <v>0.6</v>
      </c>
      <c r="I283" s="86">
        <v>15.55</v>
      </c>
      <c r="J283" s="86">
        <v>9.33</v>
      </c>
    </row>
    <row r="284" spans="1:10" ht="24" customHeight="1" x14ac:dyDescent="0.2">
      <c r="A284" s="180" t="s">
        <v>191</v>
      </c>
      <c r="B284" s="83" t="s">
        <v>865</v>
      </c>
      <c r="C284" s="180" t="s">
        <v>105</v>
      </c>
      <c r="D284" s="180" t="s">
        <v>740</v>
      </c>
      <c r="E284" s="251" t="s">
        <v>219</v>
      </c>
      <c r="F284" s="251"/>
      <c r="G284" s="84" t="s">
        <v>31</v>
      </c>
      <c r="H284" s="85">
        <v>0.2</v>
      </c>
      <c r="I284" s="86">
        <v>20.77</v>
      </c>
      <c r="J284" s="86">
        <v>4.1500000000000004</v>
      </c>
    </row>
    <row r="285" spans="1:10" ht="25.5" x14ac:dyDescent="0.2">
      <c r="A285" s="181"/>
      <c r="B285" s="181"/>
      <c r="C285" s="181"/>
      <c r="D285" s="181"/>
      <c r="E285" s="181" t="s">
        <v>199</v>
      </c>
      <c r="F285" s="87">
        <v>17.54</v>
      </c>
      <c r="G285" s="181" t="s">
        <v>200</v>
      </c>
      <c r="H285" s="87">
        <v>0</v>
      </c>
      <c r="I285" s="181" t="s">
        <v>201</v>
      </c>
      <c r="J285" s="87">
        <v>17.54</v>
      </c>
    </row>
    <row r="286" spans="1:10" ht="15" thickBot="1" x14ac:dyDescent="0.25">
      <c r="A286" s="181"/>
      <c r="B286" s="181"/>
      <c r="C286" s="181"/>
      <c r="D286" s="181"/>
      <c r="E286" s="181" t="s">
        <v>202</v>
      </c>
      <c r="F286" s="87">
        <v>4.2</v>
      </c>
      <c r="G286" s="181"/>
      <c r="H286" s="252" t="s">
        <v>203</v>
      </c>
      <c r="I286" s="252"/>
      <c r="J286" s="87">
        <v>21.74</v>
      </c>
    </row>
    <row r="287" spans="1:10" ht="0.95" customHeight="1" thickTop="1" x14ac:dyDescent="0.2">
      <c r="A287" s="88"/>
      <c r="B287" s="88"/>
      <c r="C287" s="88"/>
      <c r="D287" s="88"/>
      <c r="E287" s="88"/>
      <c r="F287" s="88"/>
      <c r="G287" s="88"/>
      <c r="H287" s="88"/>
      <c r="I287" s="88"/>
      <c r="J287" s="88"/>
    </row>
    <row r="288" spans="1:10" ht="18" customHeight="1" x14ac:dyDescent="0.2">
      <c r="A288" s="182" t="s">
        <v>1380</v>
      </c>
      <c r="B288" s="191" t="s">
        <v>6</v>
      </c>
      <c r="C288" s="182" t="s">
        <v>7</v>
      </c>
      <c r="D288" s="182" t="s">
        <v>8</v>
      </c>
      <c r="E288" s="218" t="s">
        <v>180</v>
      </c>
      <c r="F288" s="218"/>
      <c r="G288" s="192" t="s">
        <v>9</v>
      </c>
      <c r="H288" s="191" t="s">
        <v>10</v>
      </c>
      <c r="I288" s="191" t="s">
        <v>11</v>
      </c>
      <c r="J288" s="191" t="s">
        <v>13</v>
      </c>
    </row>
    <row r="289" spans="1:10" ht="24" customHeight="1" x14ac:dyDescent="0.2">
      <c r="A289" s="183" t="s">
        <v>181</v>
      </c>
      <c r="B289" s="75" t="s">
        <v>1171</v>
      </c>
      <c r="C289" s="183" t="s">
        <v>25</v>
      </c>
      <c r="D289" s="183" t="s">
        <v>1172</v>
      </c>
      <c r="E289" s="249">
        <v>103</v>
      </c>
      <c r="F289" s="249"/>
      <c r="G289" s="76" t="s">
        <v>23</v>
      </c>
      <c r="H289" s="77">
        <v>1</v>
      </c>
      <c r="I289" s="78">
        <v>7.92</v>
      </c>
      <c r="J289" s="78">
        <v>7.92</v>
      </c>
    </row>
    <row r="290" spans="1:10" ht="24" customHeight="1" x14ac:dyDescent="0.2">
      <c r="A290" s="179" t="s">
        <v>183</v>
      </c>
      <c r="B290" s="79" t="s">
        <v>189</v>
      </c>
      <c r="C290" s="179" t="s">
        <v>21</v>
      </c>
      <c r="D290" s="179" t="s">
        <v>190</v>
      </c>
      <c r="E290" s="250" t="s">
        <v>188</v>
      </c>
      <c r="F290" s="250"/>
      <c r="G290" s="80" t="s">
        <v>31</v>
      </c>
      <c r="H290" s="81">
        <v>0.26300000000000001</v>
      </c>
      <c r="I290" s="82">
        <v>16.57</v>
      </c>
      <c r="J290" s="82">
        <v>4.3499999999999996</v>
      </c>
    </row>
    <row r="291" spans="1:10" ht="24" customHeight="1" x14ac:dyDescent="0.2">
      <c r="A291" s="179" t="s">
        <v>183</v>
      </c>
      <c r="B291" s="79" t="s">
        <v>289</v>
      </c>
      <c r="C291" s="179" t="s">
        <v>21</v>
      </c>
      <c r="D291" s="179" t="s">
        <v>290</v>
      </c>
      <c r="E291" s="250" t="s">
        <v>188</v>
      </c>
      <c r="F291" s="250"/>
      <c r="G291" s="80" t="s">
        <v>31</v>
      </c>
      <c r="H291" s="81">
        <v>0.17499999999999999</v>
      </c>
      <c r="I291" s="82">
        <v>20.399999999999999</v>
      </c>
      <c r="J291" s="82">
        <v>3.57</v>
      </c>
    </row>
    <row r="292" spans="1:10" ht="25.5" x14ac:dyDescent="0.2">
      <c r="A292" s="181"/>
      <c r="B292" s="181"/>
      <c r="C292" s="181"/>
      <c r="D292" s="181"/>
      <c r="E292" s="181" t="s">
        <v>199</v>
      </c>
      <c r="F292" s="87">
        <v>5.16</v>
      </c>
      <c r="G292" s="181" t="s">
        <v>200</v>
      </c>
      <c r="H292" s="87">
        <v>0</v>
      </c>
      <c r="I292" s="181" t="s">
        <v>201</v>
      </c>
      <c r="J292" s="87">
        <v>5.16</v>
      </c>
    </row>
    <row r="293" spans="1:10" ht="15" thickBot="1" x14ac:dyDescent="0.25">
      <c r="A293" s="181"/>
      <c r="B293" s="181"/>
      <c r="C293" s="181"/>
      <c r="D293" s="181"/>
      <c r="E293" s="181" t="s">
        <v>202</v>
      </c>
      <c r="F293" s="87">
        <v>1.9</v>
      </c>
      <c r="G293" s="181"/>
      <c r="H293" s="252" t="s">
        <v>203</v>
      </c>
      <c r="I293" s="252"/>
      <c r="J293" s="87">
        <v>9.82</v>
      </c>
    </row>
    <row r="294" spans="1:10" ht="0.95" customHeight="1" thickTop="1" x14ac:dyDescent="0.2">
      <c r="A294" s="88"/>
      <c r="B294" s="88"/>
      <c r="C294" s="88"/>
      <c r="D294" s="88"/>
      <c r="E294" s="88"/>
      <c r="F294" s="88"/>
      <c r="G294" s="88"/>
      <c r="H294" s="88"/>
      <c r="I294" s="88"/>
      <c r="J294" s="88"/>
    </row>
    <row r="295" spans="1:10" ht="18" customHeight="1" x14ac:dyDescent="0.2">
      <c r="A295" s="182" t="s">
        <v>1381</v>
      </c>
      <c r="B295" s="191" t="s">
        <v>6</v>
      </c>
      <c r="C295" s="182" t="s">
        <v>7</v>
      </c>
      <c r="D295" s="182" t="s">
        <v>8</v>
      </c>
      <c r="E295" s="218" t="s">
        <v>180</v>
      </c>
      <c r="F295" s="218"/>
      <c r="G295" s="192" t="s">
        <v>9</v>
      </c>
      <c r="H295" s="191" t="s">
        <v>10</v>
      </c>
      <c r="I295" s="191" t="s">
        <v>11</v>
      </c>
      <c r="J295" s="191" t="s">
        <v>13</v>
      </c>
    </row>
    <row r="296" spans="1:10" ht="24" customHeight="1" x14ac:dyDescent="0.2">
      <c r="A296" s="183" t="s">
        <v>181</v>
      </c>
      <c r="B296" s="75" t="s">
        <v>1317</v>
      </c>
      <c r="C296" s="183" t="s">
        <v>21</v>
      </c>
      <c r="D296" s="183" t="s">
        <v>974</v>
      </c>
      <c r="E296" s="249" t="s">
        <v>205</v>
      </c>
      <c r="F296" s="249"/>
      <c r="G296" s="76" t="s">
        <v>23</v>
      </c>
      <c r="H296" s="77">
        <v>1</v>
      </c>
      <c r="I296" s="78">
        <v>1.26</v>
      </c>
      <c r="J296" s="78">
        <v>1.26</v>
      </c>
    </row>
    <row r="297" spans="1:10" ht="24" customHeight="1" x14ac:dyDescent="0.2">
      <c r="A297" s="179" t="s">
        <v>183</v>
      </c>
      <c r="B297" s="79" t="s">
        <v>189</v>
      </c>
      <c r="C297" s="179" t="s">
        <v>21</v>
      </c>
      <c r="D297" s="179" t="s">
        <v>190</v>
      </c>
      <c r="E297" s="250" t="s">
        <v>188</v>
      </c>
      <c r="F297" s="250"/>
      <c r="G297" s="80" t="s">
        <v>31</v>
      </c>
      <c r="H297" s="81">
        <v>5.0700000000000002E-2</v>
      </c>
      <c r="I297" s="82">
        <v>16.57</v>
      </c>
      <c r="J297" s="82">
        <v>0.84</v>
      </c>
    </row>
    <row r="298" spans="1:10" ht="24" customHeight="1" x14ac:dyDescent="0.2">
      <c r="A298" s="179" t="s">
        <v>183</v>
      </c>
      <c r="B298" s="79" t="s">
        <v>265</v>
      </c>
      <c r="C298" s="179" t="s">
        <v>21</v>
      </c>
      <c r="D298" s="179" t="s">
        <v>266</v>
      </c>
      <c r="E298" s="250" t="s">
        <v>188</v>
      </c>
      <c r="F298" s="250"/>
      <c r="G298" s="80" t="s">
        <v>31</v>
      </c>
      <c r="H298" s="81">
        <v>2.58E-2</v>
      </c>
      <c r="I298" s="82">
        <v>16.53</v>
      </c>
      <c r="J298" s="82">
        <v>0.42</v>
      </c>
    </row>
    <row r="299" spans="1:10" ht="25.5" x14ac:dyDescent="0.2">
      <c r="A299" s="181"/>
      <c r="B299" s="181"/>
      <c r="C299" s="181"/>
      <c r="D299" s="181"/>
      <c r="E299" s="181" t="s">
        <v>199</v>
      </c>
      <c r="F299" s="87">
        <v>0.8</v>
      </c>
      <c r="G299" s="181" t="s">
        <v>200</v>
      </c>
      <c r="H299" s="87">
        <v>0</v>
      </c>
      <c r="I299" s="181" t="s">
        <v>201</v>
      </c>
      <c r="J299" s="87">
        <v>0.8</v>
      </c>
    </row>
    <row r="300" spans="1:10" ht="15" thickBot="1" x14ac:dyDescent="0.25">
      <c r="A300" s="181"/>
      <c r="B300" s="181"/>
      <c r="C300" s="181"/>
      <c r="D300" s="181"/>
      <c r="E300" s="181" t="s">
        <v>202</v>
      </c>
      <c r="F300" s="87">
        <v>0.3</v>
      </c>
      <c r="G300" s="181"/>
      <c r="H300" s="252" t="s">
        <v>203</v>
      </c>
      <c r="I300" s="252"/>
      <c r="J300" s="87">
        <v>1.56</v>
      </c>
    </row>
    <row r="301" spans="1:10" ht="0.95" customHeight="1" thickTop="1" x14ac:dyDescent="0.2">
      <c r="A301" s="88"/>
      <c r="B301" s="88"/>
      <c r="C301" s="88"/>
      <c r="D301" s="88"/>
      <c r="E301" s="88"/>
      <c r="F301" s="88"/>
      <c r="G301" s="88"/>
      <c r="H301" s="88"/>
      <c r="I301" s="88"/>
      <c r="J301" s="88"/>
    </row>
    <row r="302" spans="1:10" ht="18" customHeight="1" x14ac:dyDescent="0.2">
      <c r="A302" s="182" t="s">
        <v>1727</v>
      </c>
      <c r="B302" s="191" t="s">
        <v>6</v>
      </c>
      <c r="C302" s="182" t="s">
        <v>7</v>
      </c>
      <c r="D302" s="182" t="s">
        <v>8</v>
      </c>
      <c r="E302" s="218" t="s">
        <v>180</v>
      </c>
      <c r="F302" s="218"/>
      <c r="G302" s="192" t="s">
        <v>9</v>
      </c>
      <c r="H302" s="191" t="s">
        <v>10</v>
      </c>
      <c r="I302" s="191" t="s">
        <v>11</v>
      </c>
      <c r="J302" s="191" t="s">
        <v>13</v>
      </c>
    </row>
    <row r="303" spans="1:10" ht="24" customHeight="1" x14ac:dyDescent="0.2">
      <c r="A303" s="183" t="s">
        <v>181</v>
      </c>
      <c r="B303" s="75" t="s">
        <v>1728</v>
      </c>
      <c r="C303" s="183" t="s">
        <v>25</v>
      </c>
      <c r="D303" s="183" t="s">
        <v>1707</v>
      </c>
      <c r="E303" s="249" t="s">
        <v>1952</v>
      </c>
      <c r="F303" s="249"/>
      <c r="G303" s="76" t="s">
        <v>28</v>
      </c>
      <c r="H303" s="77">
        <v>1</v>
      </c>
      <c r="I303" s="78">
        <v>11.93</v>
      </c>
      <c r="J303" s="78">
        <v>11.93</v>
      </c>
    </row>
    <row r="304" spans="1:10" ht="24" customHeight="1" x14ac:dyDescent="0.2">
      <c r="A304" s="179" t="s">
        <v>183</v>
      </c>
      <c r="B304" s="79" t="s">
        <v>189</v>
      </c>
      <c r="C304" s="179" t="s">
        <v>21</v>
      </c>
      <c r="D304" s="179" t="s">
        <v>190</v>
      </c>
      <c r="E304" s="250" t="s">
        <v>188</v>
      </c>
      <c r="F304" s="250"/>
      <c r="G304" s="80" t="s">
        <v>31</v>
      </c>
      <c r="H304" s="81">
        <v>0.72</v>
      </c>
      <c r="I304" s="82">
        <v>16.57</v>
      </c>
      <c r="J304" s="82">
        <v>11.93</v>
      </c>
    </row>
    <row r="305" spans="1:10" ht="25.5" x14ac:dyDescent="0.2">
      <c r="A305" s="181"/>
      <c r="B305" s="181"/>
      <c r="C305" s="181"/>
      <c r="D305" s="181"/>
      <c r="E305" s="181" t="s">
        <v>199</v>
      </c>
      <c r="F305" s="87">
        <v>7.4</v>
      </c>
      <c r="G305" s="181" t="s">
        <v>200</v>
      </c>
      <c r="H305" s="87">
        <v>0</v>
      </c>
      <c r="I305" s="181" t="s">
        <v>201</v>
      </c>
      <c r="J305" s="87">
        <v>7.4</v>
      </c>
    </row>
    <row r="306" spans="1:10" ht="15" thickBot="1" x14ac:dyDescent="0.25">
      <c r="A306" s="181"/>
      <c r="B306" s="181"/>
      <c r="C306" s="181"/>
      <c r="D306" s="181"/>
      <c r="E306" s="181" t="s">
        <v>202</v>
      </c>
      <c r="F306" s="87">
        <v>2.86</v>
      </c>
      <c r="G306" s="181"/>
      <c r="H306" s="252" t="s">
        <v>203</v>
      </c>
      <c r="I306" s="252"/>
      <c r="J306" s="87">
        <v>14.79</v>
      </c>
    </row>
    <row r="307" spans="1:10" ht="0.95" customHeight="1" thickTop="1" x14ac:dyDescent="0.2">
      <c r="A307" s="88"/>
      <c r="B307" s="88"/>
      <c r="C307" s="88"/>
      <c r="D307" s="88"/>
      <c r="E307" s="88"/>
      <c r="F307" s="88"/>
      <c r="G307" s="88"/>
      <c r="H307" s="88"/>
      <c r="I307" s="88"/>
      <c r="J307" s="88"/>
    </row>
    <row r="308" spans="1:10" ht="18" customHeight="1" x14ac:dyDescent="0.2">
      <c r="A308" s="182" t="s">
        <v>1729</v>
      </c>
      <c r="B308" s="191" t="s">
        <v>6</v>
      </c>
      <c r="C308" s="182" t="s">
        <v>7</v>
      </c>
      <c r="D308" s="182" t="s">
        <v>8</v>
      </c>
      <c r="E308" s="218" t="s">
        <v>180</v>
      </c>
      <c r="F308" s="218"/>
      <c r="G308" s="192" t="s">
        <v>9</v>
      </c>
      <c r="H308" s="191" t="s">
        <v>10</v>
      </c>
      <c r="I308" s="191" t="s">
        <v>11</v>
      </c>
      <c r="J308" s="191" t="s">
        <v>13</v>
      </c>
    </row>
    <row r="309" spans="1:10" ht="36" customHeight="1" x14ac:dyDescent="0.2">
      <c r="A309" s="183" t="s">
        <v>181</v>
      </c>
      <c r="B309" s="75" t="s">
        <v>1730</v>
      </c>
      <c r="C309" s="183" t="s">
        <v>21</v>
      </c>
      <c r="D309" s="183" t="s">
        <v>1708</v>
      </c>
      <c r="E309" s="249" t="s">
        <v>1846</v>
      </c>
      <c r="F309" s="249"/>
      <c r="G309" s="76" t="s">
        <v>1731</v>
      </c>
      <c r="H309" s="77">
        <v>1</v>
      </c>
      <c r="I309" s="78">
        <v>1.6</v>
      </c>
      <c r="J309" s="78">
        <v>1.6</v>
      </c>
    </row>
    <row r="310" spans="1:10" ht="48" customHeight="1" x14ac:dyDescent="0.2">
      <c r="A310" s="179" t="s">
        <v>183</v>
      </c>
      <c r="B310" s="79" t="s">
        <v>2136</v>
      </c>
      <c r="C310" s="179" t="s">
        <v>21</v>
      </c>
      <c r="D310" s="179" t="s">
        <v>2137</v>
      </c>
      <c r="E310" s="250" t="s">
        <v>208</v>
      </c>
      <c r="F310" s="250"/>
      <c r="G310" s="80" t="s">
        <v>212</v>
      </c>
      <c r="H310" s="81">
        <v>2E-3</v>
      </c>
      <c r="I310" s="82">
        <v>63.91</v>
      </c>
      <c r="J310" s="82">
        <v>0.12</v>
      </c>
    </row>
    <row r="311" spans="1:10" ht="48" customHeight="1" x14ac:dyDescent="0.2">
      <c r="A311" s="179" t="s">
        <v>183</v>
      </c>
      <c r="B311" s="79" t="s">
        <v>2138</v>
      </c>
      <c r="C311" s="179" t="s">
        <v>21</v>
      </c>
      <c r="D311" s="179" t="s">
        <v>2139</v>
      </c>
      <c r="E311" s="250" t="s">
        <v>208</v>
      </c>
      <c r="F311" s="250"/>
      <c r="G311" s="80" t="s">
        <v>209</v>
      </c>
      <c r="H311" s="81">
        <v>4.5999999999999999E-3</v>
      </c>
      <c r="I311" s="82">
        <v>322.58999999999997</v>
      </c>
      <c r="J311" s="82">
        <v>1.48</v>
      </c>
    </row>
    <row r="312" spans="1:10" ht="25.5" x14ac:dyDescent="0.2">
      <c r="A312" s="181"/>
      <c r="B312" s="181"/>
      <c r="C312" s="181"/>
      <c r="D312" s="181"/>
      <c r="E312" s="181" t="s">
        <v>199</v>
      </c>
      <c r="F312" s="87">
        <v>7.0000000000000007E-2</v>
      </c>
      <c r="G312" s="181" t="s">
        <v>200</v>
      </c>
      <c r="H312" s="87">
        <v>0</v>
      </c>
      <c r="I312" s="181" t="s">
        <v>201</v>
      </c>
      <c r="J312" s="87">
        <v>7.0000000000000007E-2</v>
      </c>
    </row>
    <row r="313" spans="1:10" ht="15" thickBot="1" x14ac:dyDescent="0.25">
      <c r="A313" s="181"/>
      <c r="B313" s="181"/>
      <c r="C313" s="181"/>
      <c r="D313" s="181"/>
      <c r="E313" s="181" t="s">
        <v>202</v>
      </c>
      <c r="F313" s="87">
        <v>0.38</v>
      </c>
      <c r="G313" s="181"/>
      <c r="H313" s="252" t="s">
        <v>203</v>
      </c>
      <c r="I313" s="252"/>
      <c r="J313" s="87">
        <v>1.98</v>
      </c>
    </row>
    <row r="314" spans="1:10" ht="0.95" customHeight="1" thickTop="1" x14ac:dyDescent="0.2">
      <c r="A314" s="88"/>
      <c r="B314" s="88"/>
      <c r="C314" s="88"/>
      <c r="D314" s="88"/>
      <c r="E314" s="88"/>
      <c r="F314" s="88"/>
      <c r="G314" s="88"/>
      <c r="H314" s="88"/>
      <c r="I314" s="88"/>
      <c r="J314" s="88"/>
    </row>
    <row r="315" spans="1:10" ht="18" customHeight="1" x14ac:dyDescent="0.2">
      <c r="A315" s="182" t="s">
        <v>1382</v>
      </c>
      <c r="B315" s="191" t="s">
        <v>6</v>
      </c>
      <c r="C315" s="182" t="s">
        <v>7</v>
      </c>
      <c r="D315" s="182" t="s">
        <v>8</v>
      </c>
      <c r="E315" s="218" t="s">
        <v>180</v>
      </c>
      <c r="F315" s="218"/>
      <c r="G315" s="192" t="s">
        <v>9</v>
      </c>
      <c r="H315" s="191" t="s">
        <v>10</v>
      </c>
      <c r="I315" s="191" t="s">
        <v>11</v>
      </c>
      <c r="J315" s="191" t="s">
        <v>13</v>
      </c>
    </row>
    <row r="316" spans="1:10" ht="36" customHeight="1" x14ac:dyDescent="0.2">
      <c r="A316" s="183" t="s">
        <v>181</v>
      </c>
      <c r="B316" s="75" t="s">
        <v>1128</v>
      </c>
      <c r="C316" s="183" t="s">
        <v>21</v>
      </c>
      <c r="D316" s="183" t="s">
        <v>1014</v>
      </c>
      <c r="E316" s="249" t="s">
        <v>336</v>
      </c>
      <c r="F316" s="249"/>
      <c r="G316" s="76" t="s">
        <v>23</v>
      </c>
      <c r="H316" s="77">
        <v>1</v>
      </c>
      <c r="I316" s="78">
        <v>28.24</v>
      </c>
      <c r="J316" s="78">
        <v>28.24</v>
      </c>
    </row>
    <row r="317" spans="1:10" ht="24" customHeight="1" x14ac:dyDescent="0.2">
      <c r="A317" s="179" t="s">
        <v>183</v>
      </c>
      <c r="B317" s="79" t="s">
        <v>216</v>
      </c>
      <c r="C317" s="179" t="s">
        <v>21</v>
      </c>
      <c r="D317" s="179" t="s">
        <v>217</v>
      </c>
      <c r="E317" s="250" t="s">
        <v>188</v>
      </c>
      <c r="F317" s="250"/>
      <c r="G317" s="80" t="s">
        <v>31</v>
      </c>
      <c r="H317" s="81">
        <v>0.16600000000000001</v>
      </c>
      <c r="I317" s="82">
        <v>20.82</v>
      </c>
      <c r="J317" s="82">
        <v>3.45</v>
      </c>
    </row>
    <row r="318" spans="1:10" ht="24" customHeight="1" x14ac:dyDescent="0.2">
      <c r="A318" s="179" t="s">
        <v>183</v>
      </c>
      <c r="B318" s="79" t="s">
        <v>189</v>
      </c>
      <c r="C318" s="179" t="s">
        <v>21</v>
      </c>
      <c r="D318" s="179" t="s">
        <v>190</v>
      </c>
      <c r="E318" s="250" t="s">
        <v>188</v>
      </c>
      <c r="F318" s="250"/>
      <c r="G318" s="80" t="s">
        <v>31</v>
      </c>
      <c r="H318" s="81">
        <v>6.3100000000000003E-2</v>
      </c>
      <c r="I318" s="82">
        <v>16.57</v>
      </c>
      <c r="J318" s="82">
        <v>1.04</v>
      </c>
    </row>
    <row r="319" spans="1:10" ht="24" customHeight="1" x14ac:dyDescent="0.2">
      <c r="A319" s="180" t="s">
        <v>191</v>
      </c>
      <c r="B319" s="83" t="s">
        <v>1542</v>
      </c>
      <c r="C319" s="180" t="s">
        <v>21</v>
      </c>
      <c r="D319" s="180" t="s">
        <v>1543</v>
      </c>
      <c r="E319" s="251" t="s">
        <v>194</v>
      </c>
      <c r="F319" s="251"/>
      <c r="G319" s="84" t="s">
        <v>28</v>
      </c>
      <c r="H319" s="85">
        <v>5.33E-2</v>
      </c>
      <c r="I319" s="86">
        <v>445.73</v>
      </c>
      <c r="J319" s="86">
        <v>23.75</v>
      </c>
    </row>
    <row r="320" spans="1:10" ht="25.5" x14ac:dyDescent="0.2">
      <c r="A320" s="181"/>
      <c r="B320" s="181"/>
      <c r="C320" s="181"/>
      <c r="D320" s="181"/>
      <c r="E320" s="181" t="s">
        <v>199</v>
      </c>
      <c r="F320" s="87">
        <v>3.03</v>
      </c>
      <c r="G320" s="181" t="s">
        <v>200</v>
      </c>
      <c r="H320" s="87">
        <v>0</v>
      </c>
      <c r="I320" s="181" t="s">
        <v>201</v>
      </c>
      <c r="J320" s="87">
        <v>3.03</v>
      </c>
    </row>
    <row r="321" spans="1:10" ht="15" thickBot="1" x14ac:dyDescent="0.25">
      <c r="A321" s="181"/>
      <c r="B321" s="181"/>
      <c r="C321" s="181"/>
      <c r="D321" s="181"/>
      <c r="E321" s="181" t="s">
        <v>202</v>
      </c>
      <c r="F321" s="87">
        <v>6.77</v>
      </c>
      <c r="G321" s="181"/>
      <c r="H321" s="252" t="s">
        <v>203</v>
      </c>
      <c r="I321" s="252"/>
      <c r="J321" s="87">
        <v>35.01</v>
      </c>
    </row>
    <row r="322" spans="1:10" ht="0.95" customHeight="1" thickTop="1" x14ac:dyDescent="0.2">
      <c r="A322" s="88"/>
      <c r="B322" s="88"/>
      <c r="C322" s="88"/>
      <c r="D322" s="88"/>
      <c r="E322" s="88"/>
      <c r="F322" s="88"/>
      <c r="G322" s="88"/>
      <c r="H322" s="88"/>
      <c r="I322" s="88"/>
      <c r="J322" s="88"/>
    </row>
    <row r="323" spans="1:10" ht="18" customHeight="1" x14ac:dyDescent="0.2">
      <c r="A323" s="182" t="s">
        <v>1383</v>
      </c>
      <c r="B323" s="191" t="s">
        <v>6</v>
      </c>
      <c r="C323" s="182" t="s">
        <v>7</v>
      </c>
      <c r="D323" s="182" t="s">
        <v>8</v>
      </c>
      <c r="E323" s="218" t="s">
        <v>180</v>
      </c>
      <c r="F323" s="218"/>
      <c r="G323" s="192" t="s">
        <v>9</v>
      </c>
      <c r="H323" s="191" t="s">
        <v>10</v>
      </c>
      <c r="I323" s="191" t="s">
        <v>11</v>
      </c>
      <c r="J323" s="191" t="s">
        <v>13</v>
      </c>
    </row>
    <row r="324" spans="1:10" ht="48" customHeight="1" x14ac:dyDescent="0.2">
      <c r="A324" s="183" t="s">
        <v>181</v>
      </c>
      <c r="B324" s="75" t="s">
        <v>1109</v>
      </c>
      <c r="C324" s="183" t="s">
        <v>25</v>
      </c>
      <c r="D324" s="183" t="s">
        <v>1016</v>
      </c>
      <c r="E324" s="249" t="s">
        <v>336</v>
      </c>
      <c r="F324" s="249"/>
      <c r="G324" s="76" t="s">
        <v>23</v>
      </c>
      <c r="H324" s="77">
        <v>1</v>
      </c>
      <c r="I324" s="78">
        <v>147.91999999999999</v>
      </c>
      <c r="J324" s="78">
        <v>147.91999999999999</v>
      </c>
    </row>
    <row r="325" spans="1:10" ht="24" customHeight="1" x14ac:dyDescent="0.2">
      <c r="A325" s="179" t="s">
        <v>183</v>
      </c>
      <c r="B325" s="79" t="s">
        <v>213</v>
      </c>
      <c r="C325" s="179" t="s">
        <v>21</v>
      </c>
      <c r="D325" s="179" t="s">
        <v>214</v>
      </c>
      <c r="E325" s="250" t="s">
        <v>188</v>
      </c>
      <c r="F325" s="250"/>
      <c r="G325" s="80" t="s">
        <v>31</v>
      </c>
      <c r="H325" s="81">
        <v>0.7</v>
      </c>
      <c r="I325" s="82">
        <v>20.75</v>
      </c>
      <c r="J325" s="82">
        <v>14.52</v>
      </c>
    </row>
    <row r="326" spans="1:10" ht="24" customHeight="1" x14ac:dyDescent="0.2">
      <c r="A326" s="179" t="s">
        <v>183</v>
      </c>
      <c r="B326" s="79" t="s">
        <v>189</v>
      </c>
      <c r="C326" s="179" t="s">
        <v>21</v>
      </c>
      <c r="D326" s="179" t="s">
        <v>190</v>
      </c>
      <c r="E326" s="250" t="s">
        <v>188</v>
      </c>
      <c r="F326" s="250"/>
      <c r="G326" s="80" t="s">
        <v>31</v>
      </c>
      <c r="H326" s="81">
        <v>0.27</v>
      </c>
      <c r="I326" s="82">
        <v>16.57</v>
      </c>
      <c r="J326" s="82">
        <v>4.47</v>
      </c>
    </row>
    <row r="327" spans="1:10" ht="24" customHeight="1" x14ac:dyDescent="0.2">
      <c r="A327" s="180" t="s">
        <v>191</v>
      </c>
      <c r="B327" s="83" t="s">
        <v>334</v>
      </c>
      <c r="C327" s="180" t="s">
        <v>21</v>
      </c>
      <c r="D327" s="180" t="s">
        <v>335</v>
      </c>
      <c r="E327" s="251" t="s">
        <v>194</v>
      </c>
      <c r="F327" s="251"/>
      <c r="G327" s="84" t="s">
        <v>46</v>
      </c>
      <c r="H327" s="85">
        <v>0.14000000000000001</v>
      </c>
      <c r="I327" s="86">
        <v>4.6900000000000004</v>
      </c>
      <c r="J327" s="86">
        <v>0.65</v>
      </c>
    </row>
    <row r="328" spans="1:10" ht="24" customHeight="1" x14ac:dyDescent="0.2">
      <c r="A328" s="180" t="s">
        <v>191</v>
      </c>
      <c r="B328" s="83" t="s">
        <v>332</v>
      </c>
      <c r="C328" s="180" t="s">
        <v>21</v>
      </c>
      <c r="D328" s="180" t="s">
        <v>333</v>
      </c>
      <c r="E328" s="251" t="s">
        <v>194</v>
      </c>
      <c r="F328" s="251"/>
      <c r="G328" s="84" t="s">
        <v>46</v>
      </c>
      <c r="H328" s="85">
        <v>8.6199999999999992</v>
      </c>
      <c r="I328" s="86">
        <v>2.46</v>
      </c>
      <c r="J328" s="86">
        <v>21.2</v>
      </c>
    </row>
    <row r="329" spans="1:10" ht="24" customHeight="1" x14ac:dyDescent="0.2">
      <c r="A329" s="180" t="s">
        <v>191</v>
      </c>
      <c r="B329" s="83" t="s">
        <v>341</v>
      </c>
      <c r="C329" s="180" t="s">
        <v>21</v>
      </c>
      <c r="D329" s="180" t="s">
        <v>342</v>
      </c>
      <c r="E329" s="251" t="s">
        <v>194</v>
      </c>
      <c r="F329" s="251"/>
      <c r="G329" s="84" t="s">
        <v>23</v>
      </c>
      <c r="H329" s="85">
        <v>1.08</v>
      </c>
      <c r="I329" s="86">
        <v>99.15</v>
      </c>
      <c r="J329" s="86">
        <v>107.08</v>
      </c>
    </row>
    <row r="330" spans="1:10" ht="25.5" x14ac:dyDescent="0.2">
      <c r="A330" s="181"/>
      <c r="B330" s="181"/>
      <c r="C330" s="181"/>
      <c r="D330" s="181"/>
      <c r="E330" s="181" t="s">
        <v>199</v>
      </c>
      <c r="F330" s="87">
        <v>12.8</v>
      </c>
      <c r="G330" s="181" t="s">
        <v>200</v>
      </c>
      <c r="H330" s="87">
        <v>0</v>
      </c>
      <c r="I330" s="181" t="s">
        <v>201</v>
      </c>
      <c r="J330" s="87">
        <v>12.8</v>
      </c>
    </row>
    <row r="331" spans="1:10" ht="15" thickBot="1" x14ac:dyDescent="0.25">
      <c r="A331" s="181"/>
      <c r="B331" s="181"/>
      <c r="C331" s="181"/>
      <c r="D331" s="181"/>
      <c r="E331" s="181" t="s">
        <v>202</v>
      </c>
      <c r="F331" s="87">
        <v>35.479999999999997</v>
      </c>
      <c r="G331" s="181"/>
      <c r="H331" s="252" t="s">
        <v>203</v>
      </c>
      <c r="I331" s="252"/>
      <c r="J331" s="87">
        <v>183.4</v>
      </c>
    </row>
    <row r="332" spans="1:10" ht="0.95" customHeight="1" thickTop="1" x14ac:dyDescent="0.2">
      <c r="A332" s="88"/>
      <c r="B332" s="88"/>
      <c r="C332" s="88"/>
      <c r="D332" s="88"/>
      <c r="E332" s="88"/>
      <c r="F332" s="88"/>
      <c r="G332" s="88"/>
      <c r="H332" s="88"/>
      <c r="I332" s="88"/>
      <c r="J332" s="88"/>
    </row>
    <row r="333" spans="1:10" ht="18" customHeight="1" x14ac:dyDescent="0.2">
      <c r="A333" s="182" t="s">
        <v>1384</v>
      </c>
      <c r="B333" s="191" t="s">
        <v>6</v>
      </c>
      <c r="C333" s="182" t="s">
        <v>7</v>
      </c>
      <c r="D333" s="182" t="s">
        <v>8</v>
      </c>
      <c r="E333" s="218" t="s">
        <v>180</v>
      </c>
      <c r="F333" s="218"/>
      <c r="G333" s="192" t="s">
        <v>9</v>
      </c>
      <c r="H333" s="191" t="s">
        <v>10</v>
      </c>
      <c r="I333" s="191" t="s">
        <v>11</v>
      </c>
      <c r="J333" s="191" t="s">
        <v>13</v>
      </c>
    </row>
    <row r="334" spans="1:10" ht="24" customHeight="1" x14ac:dyDescent="0.2">
      <c r="A334" s="183" t="s">
        <v>181</v>
      </c>
      <c r="B334" s="75" t="s">
        <v>1153</v>
      </c>
      <c r="C334" s="183" t="s">
        <v>21</v>
      </c>
      <c r="D334" s="183" t="s">
        <v>1154</v>
      </c>
      <c r="E334" s="249" t="s">
        <v>336</v>
      </c>
      <c r="F334" s="249"/>
      <c r="G334" s="76" t="s">
        <v>23</v>
      </c>
      <c r="H334" s="77">
        <v>1</v>
      </c>
      <c r="I334" s="78">
        <v>198.33</v>
      </c>
      <c r="J334" s="78">
        <v>198.33</v>
      </c>
    </row>
    <row r="335" spans="1:10" ht="24" customHeight="1" x14ac:dyDescent="0.2">
      <c r="A335" s="179" t="s">
        <v>183</v>
      </c>
      <c r="B335" s="79" t="s">
        <v>216</v>
      </c>
      <c r="C335" s="179" t="s">
        <v>21</v>
      </c>
      <c r="D335" s="179" t="s">
        <v>217</v>
      </c>
      <c r="E335" s="250" t="s">
        <v>188</v>
      </c>
      <c r="F335" s="250"/>
      <c r="G335" s="80" t="s">
        <v>31</v>
      </c>
      <c r="H335" s="81">
        <v>0.17</v>
      </c>
      <c r="I335" s="82">
        <v>20.82</v>
      </c>
      <c r="J335" s="82">
        <v>3.53</v>
      </c>
    </row>
    <row r="336" spans="1:10" ht="24" customHeight="1" x14ac:dyDescent="0.2">
      <c r="A336" s="179" t="s">
        <v>183</v>
      </c>
      <c r="B336" s="79" t="s">
        <v>189</v>
      </c>
      <c r="C336" s="179" t="s">
        <v>21</v>
      </c>
      <c r="D336" s="179" t="s">
        <v>190</v>
      </c>
      <c r="E336" s="250" t="s">
        <v>188</v>
      </c>
      <c r="F336" s="250"/>
      <c r="G336" s="80" t="s">
        <v>31</v>
      </c>
      <c r="H336" s="81">
        <v>0.17</v>
      </c>
      <c r="I336" s="82">
        <v>16.57</v>
      </c>
      <c r="J336" s="82">
        <v>2.81</v>
      </c>
    </row>
    <row r="337" spans="1:10" ht="24" customHeight="1" x14ac:dyDescent="0.2">
      <c r="A337" s="180" t="s">
        <v>191</v>
      </c>
      <c r="B337" s="83" t="s">
        <v>1544</v>
      </c>
      <c r="C337" s="180" t="s">
        <v>21</v>
      </c>
      <c r="D337" s="180" t="s">
        <v>1545</v>
      </c>
      <c r="E337" s="251" t="s">
        <v>194</v>
      </c>
      <c r="F337" s="251"/>
      <c r="G337" s="84" t="s">
        <v>46</v>
      </c>
      <c r="H337" s="85">
        <v>0.14000000000000001</v>
      </c>
      <c r="I337" s="86">
        <v>30.37</v>
      </c>
      <c r="J337" s="86">
        <v>4.25</v>
      </c>
    </row>
    <row r="338" spans="1:10" ht="24" customHeight="1" x14ac:dyDescent="0.2">
      <c r="A338" s="180" t="s">
        <v>191</v>
      </c>
      <c r="B338" s="83" t="s">
        <v>1546</v>
      </c>
      <c r="C338" s="180" t="s">
        <v>21</v>
      </c>
      <c r="D338" s="180" t="s">
        <v>1547</v>
      </c>
      <c r="E338" s="251" t="s">
        <v>194</v>
      </c>
      <c r="F338" s="251"/>
      <c r="G338" s="84" t="s">
        <v>23</v>
      </c>
      <c r="H338" s="85">
        <v>1.05</v>
      </c>
      <c r="I338" s="86">
        <v>178.8</v>
      </c>
      <c r="J338" s="86">
        <v>187.74</v>
      </c>
    </row>
    <row r="339" spans="1:10" ht="25.5" x14ac:dyDescent="0.2">
      <c r="A339" s="181"/>
      <c r="B339" s="181"/>
      <c r="C339" s="181"/>
      <c r="D339" s="181"/>
      <c r="E339" s="181" t="s">
        <v>199</v>
      </c>
      <c r="F339" s="87">
        <v>4.18</v>
      </c>
      <c r="G339" s="181" t="s">
        <v>200</v>
      </c>
      <c r="H339" s="87">
        <v>0</v>
      </c>
      <c r="I339" s="181" t="s">
        <v>201</v>
      </c>
      <c r="J339" s="87">
        <v>4.18</v>
      </c>
    </row>
    <row r="340" spans="1:10" ht="15" thickBot="1" x14ac:dyDescent="0.25">
      <c r="A340" s="181"/>
      <c r="B340" s="181"/>
      <c r="C340" s="181"/>
      <c r="D340" s="181"/>
      <c r="E340" s="181" t="s">
        <v>202</v>
      </c>
      <c r="F340" s="87">
        <v>47.57</v>
      </c>
      <c r="G340" s="181"/>
      <c r="H340" s="252" t="s">
        <v>203</v>
      </c>
      <c r="I340" s="252"/>
      <c r="J340" s="87">
        <v>245.9</v>
      </c>
    </row>
    <row r="341" spans="1:10" ht="0.95" customHeight="1" thickTop="1" x14ac:dyDescent="0.2">
      <c r="A341" s="88"/>
      <c r="B341" s="88"/>
      <c r="C341" s="88"/>
      <c r="D341" s="88"/>
      <c r="E341" s="88"/>
      <c r="F341" s="88"/>
      <c r="G341" s="88"/>
      <c r="H341" s="88"/>
      <c r="I341" s="88"/>
      <c r="J341" s="88"/>
    </row>
    <row r="342" spans="1:10" ht="18" customHeight="1" x14ac:dyDescent="0.2">
      <c r="A342" s="182" t="s">
        <v>1385</v>
      </c>
      <c r="B342" s="191" t="s">
        <v>6</v>
      </c>
      <c r="C342" s="182" t="s">
        <v>7</v>
      </c>
      <c r="D342" s="182" t="s">
        <v>8</v>
      </c>
      <c r="E342" s="218" t="s">
        <v>180</v>
      </c>
      <c r="F342" s="218"/>
      <c r="G342" s="192" t="s">
        <v>9</v>
      </c>
      <c r="H342" s="191" t="s">
        <v>10</v>
      </c>
      <c r="I342" s="191" t="s">
        <v>11</v>
      </c>
      <c r="J342" s="191" t="s">
        <v>13</v>
      </c>
    </row>
    <row r="343" spans="1:10" ht="36" customHeight="1" x14ac:dyDescent="0.2">
      <c r="A343" s="183" t="s">
        <v>181</v>
      </c>
      <c r="B343" s="75" t="s">
        <v>1156</v>
      </c>
      <c r="C343" s="183" t="s">
        <v>25</v>
      </c>
      <c r="D343" s="183" t="s">
        <v>1087</v>
      </c>
      <c r="E343" s="249" t="s">
        <v>336</v>
      </c>
      <c r="F343" s="249"/>
      <c r="G343" s="76" t="s">
        <v>39</v>
      </c>
      <c r="H343" s="77">
        <v>1</v>
      </c>
      <c r="I343" s="78">
        <v>11.53</v>
      </c>
      <c r="J343" s="78">
        <v>11.53</v>
      </c>
    </row>
    <row r="344" spans="1:10" ht="24" customHeight="1" x14ac:dyDescent="0.2">
      <c r="A344" s="179" t="s">
        <v>183</v>
      </c>
      <c r="B344" s="79" t="s">
        <v>213</v>
      </c>
      <c r="C344" s="179" t="s">
        <v>21</v>
      </c>
      <c r="D344" s="179" t="s">
        <v>214</v>
      </c>
      <c r="E344" s="250" t="s">
        <v>188</v>
      </c>
      <c r="F344" s="250"/>
      <c r="G344" s="80" t="s">
        <v>31</v>
      </c>
      <c r="H344" s="81">
        <v>0.12139999999999999</v>
      </c>
      <c r="I344" s="82">
        <v>20.75</v>
      </c>
      <c r="J344" s="82">
        <v>2.5099999999999998</v>
      </c>
    </row>
    <row r="345" spans="1:10" ht="24" customHeight="1" x14ac:dyDescent="0.2">
      <c r="A345" s="179" t="s">
        <v>183</v>
      </c>
      <c r="B345" s="79" t="s">
        <v>189</v>
      </c>
      <c r="C345" s="179" t="s">
        <v>21</v>
      </c>
      <c r="D345" s="179" t="s">
        <v>190</v>
      </c>
      <c r="E345" s="250" t="s">
        <v>188</v>
      </c>
      <c r="F345" s="250"/>
      <c r="G345" s="80" t="s">
        <v>31</v>
      </c>
      <c r="H345" s="81">
        <v>4.4299999999999999E-2</v>
      </c>
      <c r="I345" s="82">
        <v>16.57</v>
      </c>
      <c r="J345" s="82">
        <v>0.73</v>
      </c>
    </row>
    <row r="346" spans="1:10" ht="24" customHeight="1" x14ac:dyDescent="0.2">
      <c r="A346" s="180" t="s">
        <v>191</v>
      </c>
      <c r="B346" s="83" t="s">
        <v>334</v>
      </c>
      <c r="C346" s="180" t="s">
        <v>21</v>
      </c>
      <c r="D346" s="180" t="s">
        <v>335</v>
      </c>
      <c r="E346" s="251" t="s">
        <v>194</v>
      </c>
      <c r="F346" s="251"/>
      <c r="G346" s="84" t="s">
        <v>46</v>
      </c>
      <c r="H346" s="85">
        <v>0.12</v>
      </c>
      <c r="I346" s="86">
        <v>4.6900000000000004</v>
      </c>
      <c r="J346" s="86">
        <v>0.56000000000000005</v>
      </c>
    </row>
    <row r="347" spans="1:10" ht="24" customHeight="1" x14ac:dyDescent="0.2">
      <c r="A347" s="180" t="s">
        <v>191</v>
      </c>
      <c r="B347" s="83" t="s">
        <v>341</v>
      </c>
      <c r="C347" s="180" t="s">
        <v>21</v>
      </c>
      <c r="D347" s="180" t="s">
        <v>342</v>
      </c>
      <c r="E347" s="251" t="s">
        <v>194</v>
      </c>
      <c r="F347" s="251"/>
      <c r="G347" s="84" t="s">
        <v>23</v>
      </c>
      <c r="H347" s="85">
        <v>7.8E-2</v>
      </c>
      <c r="I347" s="86">
        <v>99.15</v>
      </c>
      <c r="J347" s="86">
        <v>7.73</v>
      </c>
    </row>
    <row r="348" spans="1:10" ht="25.5" x14ac:dyDescent="0.2">
      <c r="A348" s="181"/>
      <c r="B348" s="181"/>
      <c r="C348" s="181"/>
      <c r="D348" s="181"/>
      <c r="E348" s="181" t="s">
        <v>199</v>
      </c>
      <c r="F348" s="87">
        <v>2.19</v>
      </c>
      <c r="G348" s="181" t="s">
        <v>200</v>
      </c>
      <c r="H348" s="87">
        <v>0</v>
      </c>
      <c r="I348" s="181" t="s">
        <v>201</v>
      </c>
      <c r="J348" s="87">
        <v>2.19</v>
      </c>
    </row>
    <row r="349" spans="1:10" ht="15" thickBot="1" x14ac:dyDescent="0.25">
      <c r="A349" s="181"/>
      <c r="B349" s="181"/>
      <c r="C349" s="181"/>
      <c r="D349" s="181"/>
      <c r="E349" s="181" t="s">
        <v>202</v>
      </c>
      <c r="F349" s="87">
        <v>2.76</v>
      </c>
      <c r="G349" s="181"/>
      <c r="H349" s="252" t="s">
        <v>203</v>
      </c>
      <c r="I349" s="252"/>
      <c r="J349" s="87">
        <v>14.29</v>
      </c>
    </row>
    <row r="350" spans="1:10" ht="0.95" customHeight="1" thickTop="1" x14ac:dyDescent="0.2">
      <c r="A350" s="88"/>
      <c r="B350" s="88"/>
      <c r="C350" s="88"/>
      <c r="D350" s="88"/>
      <c r="E350" s="88"/>
      <c r="F350" s="88"/>
      <c r="G350" s="88"/>
      <c r="H350" s="88"/>
      <c r="I350" s="88"/>
      <c r="J350" s="88"/>
    </row>
    <row r="351" spans="1:10" ht="18" customHeight="1" x14ac:dyDescent="0.2">
      <c r="A351" s="182" t="s">
        <v>1386</v>
      </c>
      <c r="B351" s="191" t="s">
        <v>6</v>
      </c>
      <c r="C351" s="182" t="s">
        <v>7</v>
      </c>
      <c r="D351" s="182" t="s">
        <v>8</v>
      </c>
      <c r="E351" s="218" t="s">
        <v>180</v>
      </c>
      <c r="F351" s="218"/>
      <c r="G351" s="192" t="s">
        <v>9</v>
      </c>
      <c r="H351" s="191" t="s">
        <v>10</v>
      </c>
      <c r="I351" s="191" t="s">
        <v>11</v>
      </c>
      <c r="J351" s="191" t="s">
        <v>13</v>
      </c>
    </row>
    <row r="352" spans="1:10" ht="24" customHeight="1" x14ac:dyDescent="0.2">
      <c r="A352" s="183" t="s">
        <v>181</v>
      </c>
      <c r="B352" s="75" t="s">
        <v>1241</v>
      </c>
      <c r="C352" s="183" t="s">
        <v>21</v>
      </c>
      <c r="D352" s="183" t="s">
        <v>1015</v>
      </c>
      <c r="E352" s="249" t="s">
        <v>336</v>
      </c>
      <c r="F352" s="249"/>
      <c r="G352" s="76" t="s">
        <v>39</v>
      </c>
      <c r="H352" s="77">
        <v>1</v>
      </c>
      <c r="I352" s="78">
        <v>36.57</v>
      </c>
      <c r="J352" s="78">
        <v>36.57</v>
      </c>
    </row>
    <row r="353" spans="1:10" ht="24" customHeight="1" x14ac:dyDescent="0.2">
      <c r="A353" s="179" t="s">
        <v>183</v>
      </c>
      <c r="B353" s="79" t="s">
        <v>216</v>
      </c>
      <c r="C353" s="179" t="s">
        <v>21</v>
      </c>
      <c r="D353" s="179" t="s">
        <v>217</v>
      </c>
      <c r="E353" s="250" t="s">
        <v>188</v>
      </c>
      <c r="F353" s="250"/>
      <c r="G353" s="80" t="s">
        <v>31</v>
      </c>
      <c r="H353" s="81">
        <v>0.1</v>
      </c>
      <c r="I353" s="82">
        <v>20.82</v>
      </c>
      <c r="J353" s="82">
        <v>2.08</v>
      </c>
    </row>
    <row r="354" spans="1:10" ht="24" customHeight="1" x14ac:dyDescent="0.2">
      <c r="A354" s="179" t="s">
        <v>183</v>
      </c>
      <c r="B354" s="79" t="s">
        <v>189</v>
      </c>
      <c r="C354" s="179" t="s">
        <v>21</v>
      </c>
      <c r="D354" s="179" t="s">
        <v>190</v>
      </c>
      <c r="E354" s="250" t="s">
        <v>188</v>
      </c>
      <c r="F354" s="250"/>
      <c r="G354" s="80" t="s">
        <v>31</v>
      </c>
      <c r="H354" s="81">
        <v>0.3</v>
      </c>
      <c r="I354" s="82">
        <v>16.57</v>
      </c>
      <c r="J354" s="82">
        <v>4.97</v>
      </c>
    </row>
    <row r="355" spans="1:10" ht="24" customHeight="1" x14ac:dyDescent="0.2">
      <c r="A355" s="180" t="s">
        <v>191</v>
      </c>
      <c r="B355" s="83" t="s">
        <v>1544</v>
      </c>
      <c r="C355" s="180" t="s">
        <v>21</v>
      </c>
      <c r="D355" s="180" t="s">
        <v>1545</v>
      </c>
      <c r="E355" s="251" t="s">
        <v>194</v>
      </c>
      <c r="F355" s="251"/>
      <c r="G355" s="84" t="s">
        <v>46</v>
      </c>
      <c r="H355" s="85">
        <v>7.0000000000000007E-2</v>
      </c>
      <c r="I355" s="86">
        <v>30.37</v>
      </c>
      <c r="J355" s="86">
        <v>2.12</v>
      </c>
    </row>
    <row r="356" spans="1:10" ht="24" customHeight="1" x14ac:dyDescent="0.2">
      <c r="A356" s="180" t="s">
        <v>191</v>
      </c>
      <c r="B356" s="83" t="s">
        <v>1548</v>
      </c>
      <c r="C356" s="180" t="s">
        <v>21</v>
      </c>
      <c r="D356" s="180" t="s">
        <v>1549</v>
      </c>
      <c r="E356" s="251" t="s">
        <v>194</v>
      </c>
      <c r="F356" s="251"/>
      <c r="G356" s="84" t="s">
        <v>39</v>
      </c>
      <c r="H356" s="85">
        <v>1.05</v>
      </c>
      <c r="I356" s="86">
        <v>26.1</v>
      </c>
      <c r="J356" s="86">
        <v>27.4</v>
      </c>
    </row>
    <row r="357" spans="1:10" ht="25.5" x14ac:dyDescent="0.2">
      <c r="A357" s="181"/>
      <c r="B357" s="181"/>
      <c r="C357" s="181"/>
      <c r="D357" s="181"/>
      <c r="E357" s="181" t="s">
        <v>199</v>
      </c>
      <c r="F357" s="87">
        <v>4.5199999999999996</v>
      </c>
      <c r="G357" s="181" t="s">
        <v>200</v>
      </c>
      <c r="H357" s="87">
        <v>0</v>
      </c>
      <c r="I357" s="181" t="s">
        <v>201</v>
      </c>
      <c r="J357" s="87">
        <v>4.5199999999999996</v>
      </c>
    </row>
    <row r="358" spans="1:10" ht="15" thickBot="1" x14ac:dyDescent="0.25">
      <c r="A358" s="181"/>
      <c r="B358" s="181"/>
      <c r="C358" s="181"/>
      <c r="D358" s="181"/>
      <c r="E358" s="181" t="s">
        <v>202</v>
      </c>
      <c r="F358" s="87">
        <v>8.77</v>
      </c>
      <c r="G358" s="181"/>
      <c r="H358" s="252" t="s">
        <v>203</v>
      </c>
      <c r="I358" s="252"/>
      <c r="J358" s="87">
        <v>45.34</v>
      </c>
    </row>
    <row r="359" spans="1:10" ht="0.95" customHeight="1" thickTop="1" x14ac:dyDescent="0.2">
      <c r="A359" s="88"/>
      <c r="B359" s="88"/>
      <c r="C359" s="88"/>
      <c r="D359" s="88"/>
      <c r="E359" s="88"/>
      <c r="F359" s="88"/>
      <c r="G359" s="88"/>
      <c r="H359" s="88"/>
      <c r="I359" s="88"/>
      <c r="J359" s="88"/>
    </row>
    <row r="360" spans="1:10" ht="18" customHeight="1" x14ac:dyDescent="0.2">
      <c r="A360" s="182" t="s">
        <v>1387</v>
      </c>
      <c r="B360" s="191" t="s">
        <v>6</v>
      </c>
      <c r="C360" s="182" t="s">
        <v>7</v>
      </c>
      <c r="D360" s="182" t="s">
        <v>8</v>
      </c>
      <c r="E360" s="218" t="s">
        <v>180</v>
      </c>
      <c r="F360" s="218"/>
      <c r="G360" s="192" t="s">
        <v>9</v>
      </c>
      <c r="H360" s="191" t="s">
        <v>10</v>
      </c>
      <c r="I360" s="191" t="s">
        <v>11</v>
      </c>
      <c r="J360" s="191" t="s">
        <v>13</v>
      </c>
    </row>
    <row r="361" spans="1:10" ht="24" customHeight="1" x14ac:dyDescent="0.2">
      <c r="A361" s="183" t="s">
        <v>181</v>
      </c>
      <c r="B361" s="75" t="s">
        <v>72</v>
      </c>
      <c r="C361" s="183" t="s">
        <v>25</v>
      </c>
      <c r="D361" s="183" t="s">
        <v>73</v>
      </c>
      <c r="E361" s="249" t="s">
        <v>336</v>
      </c>
      <c r="F361" s="249"/>
      <c r="G361" s="76" t="s">
        <v>23</v>
      </c>
      <c r="H361" s="77">
        <v>1</v>
      </c>
      <c r="I361" s="78">
        <v>453.64</v>
      </c>
      <c r="J361" s="78">
        <v>453.64</v>
      </c>
    </row>
    <row r="362" spans="1:10" ht="24" customHeight="1" x14ac:dyDescent="0.2">
      <c r="A362" s="179" t="s">
        <v>183</v>
      </c>
      <c r="B362" s="79" t="s">
        <v>337</v>
      </c>
      <c r="C362" s="179" t="s">
        <v>21</v>
      </c>
      <c r="D362" s="179" t="s">
        <v>338</v>
      </c>
      <c r="E362" s="250" t="s">
        <v>188</v>
      </c>
      <c r="F362" s="250"/>
      <c r="G362" s="80" t="s">
        <v>31</v>
      </c>
      <c r="H362" s="81">
        <v>3.6467000000000001</v>
      </c>
      <c r="I362" s="82">
        <v>20.420000000000002</v>
      </c>
      <c r="J362" s="82">
        <v>74.459999999999994</v>
      </c>
    </row>
    <row r="363" spans="1:10" ht="24" customHeight="1" x14ac:dyDescent="0.2">
      <c r="A363" s="179" t="s">
        <v>183</v>
      </c>
      <c r="B363" s="79" t="s">
        <v>189</v>
      </c>
      <c r="C363" s="179" t="s">
        <v>21</v>
      </c>
      <c r="D363" s="179" t="s">
        <v>190</v>
      </c>
      <c r="E363" s="250" t="s">
        <v>188</v>
      </c>
      <c r="F363" s="250"/>
      <c r="G363" s="80" t="s">
        <v>31</v>
      </c>
      <c r="H363" s="81">
        <v>1.82</v>
      </c>
      <c r="I363" s="82">
        <v>16.57</v>
      </c>
      <c r="J363" s="82">
        <v>30.15</v>
      </c>
    </row>
    <row r="364" spans="1:10" ht="24" customHeight="1" x14ac:dyDescent="0.2">
      <c r="A364" s="180" t="s">
        <v>191</v>
      </c>
      <c r="B364" s="83" t="s">
        <v>332</v>
      </c>
      <c r="C364" s="180" t="s">
        <v>21</v>
      </c>
      <c r="D364" s="180" t="s">
        <v>333</v>
      </c>
      <c r="E364" s="251" t="s">
        <v>194</v>
      </c>
      <c r="F364" s="251"/>
      <c r="G364" s="84" t="s">
        <v>46</v>
      </c>
      <c r="H364" s="85">
        <v>8.6</v>
      </c>
      <c r="I364" s="86">
        <v>2.46</v>
      </c>
      <c r="J364" s="86">
        <v>21.15</v>
      </c>
    </row>
    <row r="365" spans="1:10" ht="36" customHeight="1" x14ac:dyDescent="0.2">
      <c r="A365" s="180" t="s">
        <v>191</v>
      </c>
      <c r="B365" s="83" t="s">
        <v>339</v>
      </c>
      <c r="C365" s="180" t="s">
        <v>21</v>
      </c>
      <c r="D365" s="180" t="s">
        <v>340</v>
      </c>
      <c r="E365" s="251" t="s">
        <v>194</v>
      </c>
      <c r="F365" s="251"/>
      <c r="G365" s="84" t="s">
        <v>23</v>
      </c>
      <c r="H365" s="85">
        <v>1</v>
      </c>
      <c r="I365" s="86">
        <v>327.88</v>
      </c>
      <c r="J365" s="86">
        <v>327.88</v>
      </c>
    </row>
    <row r="366" spans="1:10" ht="25.5" x14ac:dyDescent="0.2">
      <c r="A366" s="181"/>
      <c r="B366" s="181"/>
      <c r="C366" s="181"/>
      <c r="D366" s="181"/>
      <c r="E366" s="181" t="s">
        <v>199</v>
      </c>
      <c r="F366" s="87">
        <v>69.790000000000006</v>
      </c>
      <c r="G366" s="181" t="s">
        <v>200</v>
      </c>
      <c r="H366" s="87">
        <v>0</v>
      </c>
      <c r="I366" s="181" t="s">
        <v>201</v>
      </c>
      <c r="J366" s="87">
        <v>69.790000000000006</v>
      </c>
    </row>
    <row r="367" spans="1:10" ht="15" thickBot="1" x14ac:dyDescent="0.25">
      <c r="A367" s="181"/>
      <c r="B367" s="181"/>
      <c r="C367" s="181"/>
      <c r="D367" s="181"/>
      <c r="E367" s="181" t="s">
        <v>202</v>
      </c>
      <c r="F367" s="87">
        <v>108.82</v>
      </c>
      <c r="G367" s="181"/>
      <c r="H367" s="252" t="s">
        <v>203</v>
      </c>
      <c r="I367" s="252"/>
      <c r="J367" s="87">
        <v>562.46</v>
      </c>
    </row>
    <row r="368" spans="1:10" ht="0.95" customHeight="1" thickTop="1" x14ac:dyDescent="0.2">
      <c r="A368" s="88"/>
      <c r="B368" s="88"/>
      <c r="C368" s="88"/>
      <c r="D368" s="88"/>
      <c r="E368" s="88"/>
      <c r="F368" s="88"/>
      <c r="G368" s="88"/>
      <c r="H368" s="88"/>
      <c r="I368" s="88"/>
      <c r="J368" s="88"/>
    </row>
    <row r="369" spans="1:10" ht="18" customHeight="1" x14ac:dyDescent="0.2">
      <c r="A369" s="182" t="s">
        <v>1388</v>
      </c>
      <c r="B369" s="191" t="s">
        <v>6</v>
      </c>
      <c r="C369" s="182" t="s">
        <v>7</v>
      </c>
      <c r="D369" s="182" t="s">
        <v>8</v>
      </c>
      <c r="E369" s="218" t="s">
        <v>180</v>
      </c>
      <c r="F369" s="218"/>
      <c r="G369" s="192" t="s">
        <v>9</v>
      </c>
      <c r="H369" s="191" t="s">
        <v>10</v>
      </c>
      <c r="I369" s="191" t="s">
        <v>11</v>
      </c>
      <c r="J369" s="191" t="s">
        <v>13</v>
      </c>
    </row>
    <row r="370" spans="1:10" ht="48" customHeight="1" x14ac:dyDescent="0.2">
      <c r="A370" s="183" t="s">
        <v>181</v>
      </c>
      <c r="B370" s="75" t="s">
        <v>65</v>
      </c>
      <c r="C370" s="183" t="s">
        <v>21</v>
      </c>
      <c r="D370" s="183" t="s">
        <v>66</v>
      </c>
      <c r="E370" s="249" t="s">
        <v>325</v>
      </c>
      <c r="F370" s="249"/>
      <c r="G370" s="76" t="s">
        <v>23</v>
      </c>
      <c r="H370" s="77">
        <v>1</v>
      </c>
      <c r="I370" s="78">
        <v>3.2</v>
      </c>
      <c r="J370" s="78">
        <v>3.2</v>
      </c>
    </row>
    <row r="371" spans="1:10" ht="36" customHeight="1" x14ac:dyDescent="0.2">
      <c r="A371" s="179" t="s">
        <v>183</v>
      </c>
      <c r="B371" s="79" t="s">
        <v>328</v>
      </c>
      <c r="C371" s="179" t="s">
        <v>21</v>
      </c>
      <c r="D371" s="179" t="s">
        <v>329</v>
      </c>
      <c r="E371" s="250" t="s">
        <v>188</v>
      </c>
      <c r="F371" s="250"/>
      <c r="G371" s="80" t="s">
        <v>28</v>
      </c>
      <c r="H371" s="81">
        <v>4.1999999999999997E-3</v>
      </c>
      <c r="I371" s="82">
        <v>392.08</v>
      </c>
      <c r="J371" s="82">
        <v>1.64</v>
      </c>
    </row>
    <row r="372" spans="1:10" ht="24" customHeight="1" x14ac:dyDescent="0.2">
      <c r="A372" s="179" t="s">
        <v>183</v>
      </c>
      <c r="B372" s="79" t="s">
        <v>189</v>
      </c>
      <c r="C372" s="179" t="s">
        <v>21</v>
      </c>
      <c r="D372" s="179" t="s">
        <v>190</v>
      </c>
      <c r="E372" s="250" t="s">
        <v>188</v>
      </c>
      <c r="F372" s="250"/>
      <c r="G372" s="80" t="s">
        <v>31</v>
      </c>
      <c r="H372" s="81">
        <v>7.0000000000000001E-3</v>
      </c>
      <c r="I372" s="82">
        <v>16.57</v>
      </c>
      <c r="J372" s="82">
        <v>0.11</v>
      </c>
    </row>
    <row r="373" spans="1:10" ht="24" customHeight="1" x14ac:dyDescent="0.2">
      <c r="A373" s="179" t="s">
        <v>183</v>
      </c>
      <c r="B373" s="79" t="s">
        <v>216</v>
      </c>
      <c r="C373" s="179" t="s">
        <v>21</v>
      </c>
      <c r="D373" s="179" t="s">
        <v>217</v>
      </c>
      <c r="E373" s="250" t="s">
        <v>188</v>
      </c>
      <c r="F373" s="250"/>
      <c r="G373" s="80" t="s">
        <v>31</v>
      </c>
      <c r="H373" s="81">
        <v>7.0000000000000007E-2</v>
      </c>
      <c r="I373" s="82">
        <v>20.82</v>
      </c>
      <c r="J373" s="82">
        <v>1.45</v>
      </c>
    </row>
    <row r="374" spans="1:10" ht="25.5" x14ac:dyDescent="0.2">
      <c r="A374" s="181"/>
      <c r="B374" s="181"/>
      <c r="C374" s="181"/>
      <c r="D374" s="181"/>
      <c r="E374" s="181" t="s">
        <v>199</v>
      </c>
      <c r="F374" s="87">
        <v>1.28</v>
      </c>
      <c r="G374" s="181" t="s">
        <v>200</v>
      </c>
      <c r="H374" s="87">
        <v>0</v>
      </c>
      <c r="I374" s="181" t="s">
        <v>201</v>
      </c>
      <c r="J374" s="87">
        <v>1.28</v>
      </c>
    </row>
    <row r="375" spans="1:10" ht="15" thickBot="1" x14ac:dyDescent="0.25">
      <c r="A375" s="181"/>
      <c r="B375" s="181"/>
      <c r="C375" s="181"/>
      <c r="D375" s="181"/>
      <c r="E375" s="181" t="s">
        <v>202</v>
      </c>
      <c r="F375" s="87">
        <v>0.76</v>
      </c>
      <c r="G375" s="181"/>
      <c r="H375" s="252" t="s">
        <v>203</v>
      </c>
      <c r="I375" s="252"/>
      <c r="J375" s="87">
        <v>3.96</v>
      </c>
    </row>
    <row r="376" spans="1:10" ht="0.95" customHeight="1" thickTop="1" x14ac:dyDescent="0.2">
      <c r="A376" s="88"/>
      <c r="B376" s="88"/>
      <c r="C376" s="88"/>
      <c r="D376" s="88"/>
      <c r="E376" s="88"/>
      <c r="F376" s="88"/>
      <c r="G376" s="88"/>
      <c r="H376" s="88"/>
      <c r="I376" s="88"/>
      <c r="J376" s="88"/>
    </row>
    <row r="377" spans="1:10" ht="18" customHeight="1" x14ac:dyDescent="0.2">
      <c r="A377" s="182" t="s">
        <v>1389</v>
      </c>
      <c r="B377" s="191" t="s">
        <v>6</v>
      </c>
      <c r="C377" s="182" t="s">
        <v>7</v>
      </c>
      <c r="D377" s="182" t="s">
        <v>8</v>
      </c>
      <c r="E377" s="218" t="s">
        <v>180</v>
      </c>
      <c r="F377" s="218"/>
      <c r="G377" s="192" t="s">
        <v>9</v>
      </c>
      <c r="H377" s="191" t="s">
        <v>10</v>
      </c>
      <c r="I377" s="191" t="s">
        <v>11</v>
      </c>
      <c r="J377" s="191" t="s">
        <v>13</v>
      </c>
    </row>
    <row r="378" spans="1:10" ht="60" customHeight="1" x14ac:dyDescent="0.2">
      <c r="A378" s="183" t="s">
        <v>181</v>
      </c>
      <c r="B378" s="75" t="s">
        <v>67</v>
      </c>
      <c r="C378" s="183" t="s">
        <v>25</v>
      </c>
      <c r="D378" s="183" t="s">
        <v>68</v>
      </c>
      <c r="E378" s="249" t="s">
        <v>325</v>
      </c>
      <c r="F378" s="249"/>
      <c r="G378" s="76" t="s">
        <v>23</v>
      </c>
      <c r="H378" s="77">
        <v>1</v>
      </c>
      <c r="I378" s="78">
        <v>22.01</v>
      </c>
      <c r="J378" s="78">
        <v>22.01</v>
      </c>
    </row>
    <row r="379" spans="1:10" ht="24" customHeight="1" x14ac:dyDescent="0.2">
      <c r="A379" s="179" t="s">
        <v>183</v>
      </c>
      <c r="B379" s="79" t="s">
        <v>216</v>
      </c>
      <c r="C379" s="179" t="s">
        <v>21</v>
      </c>
      <c r="D379" s="179" t="s">
        <v>217</v>
      </c>
      <c r="E379" s="250" t="s">
        <v>188</v>
      </c>
      <c r="F379" s="250"/>
      <c r="G379" s="80" t="s">
        <v>31</v>
      </c>
      <c r="H379" s="81">
        <v>0.32</v>
      </c>
      <c r="I379" s="82">
        <v>20.82</v>
      </c>
      <c r="J379" s="82">
        <v>6.66</v>
      </c>
    </row>
    <row r="380" spans="1:10" ht="24" customHeight="1" x14ac:dyDescent="0.2">
      <c r="A380" s="179" t="s">
        <v>183</v>
      </c>
      <c r="B380" s="79" t="s">
        <v>189</v>
      </c>
      <c r="C380" s="179" t="s">
        <v>21</v>
      </c>
      <c r="D380" s="179" t="s">
        <v>190</v>
      </c>
      <c r="E380" s="250" t="s">
        <v>188</v>
      </c>
      <c r="F380" s="250"/>
      <c r="G380" s="80" t="s">
        <v>31</v>
      </c>
      <c r="H380" s="81">
        <v>0.11799999999999999</v>
      </c>
      <c r="I380" s="82">
        <v>16.57</v>
      </c>
      <c r="J380" s="82">
        <v>1.95</v>
      </c>
    </row>
    <row r="381" spans="1:10" ht="24" customHeight="1" x14ac:dyDescent="0.2">
      <c r="A381" s="179" t="s">
        <v>183</v>
      </c>
      <c r="B381" s="79" t="s">
        <v>330</v>
      </c>
      <c r="C381" s="179" t="s">
        <v>21</v>
      </c>
      <c r="D381" s="179" t="s">
        <v>331</v>
      </c>
      <c r="E381" s="250" t="s">
        <v>188</v>
      </c>
      <c r="F381" s="250"/>
      <c r="G381" s="80" t="s">
        <v>28</v>
      </c>
      <c r="H381" s="81">
        <v>3.7600000000000001E-2</v>
      </c>
      <c r="I381" s="82">
        <v>356.54</v>
      </c>
      <c r="J381" s="82">
        <v>13.4</v>
      </c>
    </row>
    <row r="382" spans="1:10" ht="25.5" x14ac:dyDescent="0.2">
      <c r="A382" s="181"/>
      <c r="B382" s="181"/>
      <c r="C382" s="181"/>
      <c r="D382" s="181"/>
      <c r="E382" s="181" t="s">
        <v>199</v>
      </c>
      <c r="F382" s="87">
        <v>7.28</v>
      </c>
      <c r="G382" s="181" t="s">
        <v>200</v>
      </c>
      <c r="H382" s="87">
        <v>0</v>
      </c>
      <c r="I382" s="181" t="s">
        <v>201</v>
      </c>
      <c r="J382" s="87">
        <v>7.28</v>
      </c>
    </row>
    <row r="383" spans="1:10" ht="15" thickBot="1" x14ac:dyDescent="0.25">
      <c r="A383" s="181"/>
      <c r="B383" s="181"/>
      <c r="C383" s="181"/>
      <c r="D383" s="181"/>
      <c r="E383" s="181" t="s">
        <v>202</v>
      </c>
      <c r="F383" s="87">
        <v>5.28</v>
      </c>
      <c r="G383" s="181"/>
      <c r="H383" s="252" t="s">
        <v>203</v>
      </c>
      <c r="I383" s="252"/>
      <c r="J383" s="87">
        <v>27.29</v>
      </c>
    </row>
    <row r="384" spans="1:10" ht="0.95" customHeight="1" thickTop="1" x14ac:dyDescent="0.2">
      <c r="A384" s="88"/>
      <c r="B384" s="88"/>
      <c r="C384" s="88"/>
      <c r="D384" s="88"/>
      <c r="E384" s="88"/>
      <c r="F384" s="88"/>
      <c r="G384" s="88"/>
      <c r="H384" s="88"/>
      <c r="I384" s="88"/>
      <c r="J384" s="88"/>
    </row>
    <row r="385" spans="1:10" ht="18" customHeight="1" x14ac:dyDescent="0.2">
      <c r="A385" s="182" t="s">
        <v>1390</v>
      </c>
      <c r="B385" s="191" t="s">
        <v>6</v>
      </c>
      <c r="C385" s="182" t="s">
        <v>7</v>
      </c>
      <c r="D385" s="182" t="s">
        <v>8</v>
      </c>
      <c r="E385" s="218" t="s">
        <v>180</v>
      </c>
      <c r="F385" s="218"/>
      <c r="G385" s="192" t="s">
        <v>9</v>
      </c>
      <c r="H385" s="191" t="s">
        <v>10</v>
      </c>
      <c r="I385" s="191" t="s">
        <v>11</v>
      </c>
      <c r="J385" s="191" t="s">
        <v>13</v>
      </c>
    </row>
    <row r="386" spans="1:10" ht="48" customHeight="1" x14ac:dyDescent="0.2">
      <c r="A386" s="183" t="s">
        <v>181</v>
      </c>
      <c r="B386" s="75" t="s">
        <v>1191</v>
      </c>
      <c r="C386" s="183" t="s">
        <v>25</v>
      </c>
      <c r="D386" s="183" t="s">
        <v>1019</v>
      </c>
      <c r="E386" s="249" t="s">
        <v>336</v>
      </c>
      <c r="F386" s="249"/>
      <c r="G386" s="76" t="s">
        <v>23</v>
      </c>
      <c r="H386" s="77">
        <v>1</v>
      </c>
      <c r="I386" s="78">
        <v>147.91999999999999</v>
      </c>
      <c r="J386" s="78">
        <v>147.91999999999999</v>
      </c>
    </row>
    <row r="387" spans="1:10" ht="24" customHeight="1" x14ac:dyDescent="0.2">
      <c r="A387" s="179" t="s">
        <v>183</v>
      </c>
      <c r="B387" s="79" t="s">
        <v>213</v>
      </c>
      <c r="C387" s="179" t="s">
        <v>21</v>
      </c>
      <c r="D387" s="179" t="s">
        <v>214</v>
      </c>
      <c r="E387" s="250" t="s">
        <v>188</v>
      </c>
      <c r="F387" s="250"/>
      <c r="G387" s="80" t="s">
        <v>31</v>
      </c>
      <c r="H387" s="81">
        <v>0.7</v>
      </c>
      <c r="I387" s="82">
        <v>20.75</v>
      </c>
      <c r="J387" s="82">
        <v>14.52</v>
      </c>
    </row>
    <row r="388" spans="1:10" ht="24" customHeight="1" x14ac:dyDescent="0.2">
      <c r="A388" s="179" t="s">
        <v>183</v>
      </c>
      <c r="B388" s="79" t="s">
        <v>189</v>
      </c>
      <c r="C388" s="179" t="s">
        <v>21</v>
      </c>
      <c r="D388" s="179" t="s">
        <v>190</v>
      </c>
      <c r="E388" s="250" t="s">
        <v>188</v>
      </c>
      <c r="F388" s="250"/>
      <c r="G388" s="80" t="s">
        <v>31</v>
      </c>
      <c r="H388" s="81">
        <v>0.27</v>
      </c>
      <c r="I388" s="82">
        <v>16.57</v>
      </c>
      <c r="J388" s="82">
        <v>4.47</v>
      </c>
    </row>
    <row r="389" spans="1:10" ht="24" customHeight="1" x14ac:dyDescent="0.2">
      <c r="A389" s="180" t="s">
        <v>191</v>
      </c>
      <c r="B389" s="83" t="s">
        <v>334</v>
      </c>
      <c r="C389" s="180" t="s">
        <v>21</v>
      </c>
      <c r="D389" s="180" t="s">
        <v>335</v>
      </c>
      <c r="E389" s="251" t="s">
        <v>194</v>
      </c>
      <c r="F389" s="251"/>
      <c r="G389" s="84" t="s">
        <v>46</v>
      </c>
      <c r="H389" s="85">
        <v>0.14000000000000001</v>
      </c>
      <c r="I389" s="86">
        <v>4.6900000000000004</v>
      </c>
      <c r="J389" s="86">
        <v>0.65</v>
      </c>
    </row>
    <row r="390" spans="1:10" ht="24" customHeight="1" x14ac:dyDescent="0.2">
      <c r="A390" s="180" t="s">
        <v>191</v>
      </c>
      <c r="B390" s="83" t="s">
        <v>332</v>
      </c>
      <c r="C390" s="180" t="s">
        <v>21</v>
      </c>
      <c r="D390" s="180" t="s">
        <v>333</v>
      </c>
      <c r="E390" s="251" t="s">
        <v>194</v>
      </c>
      <c r="F390" s="251"/>
      <c r="G390" s="84" t="s">
        <v>46</v>
      </c>
      <c r="H390" s="85">
        <v>8.6199999999999992</v>
      </c>
      <c r="I390" s="86">
        <v>2.46</v>
      </c>
      <c r="J390" s="86">
        <v>21.2</v>
      </c>
    </row>
    <row r="391" spans="1:10" ht="24" customHeight="1" x14ac:dyDescent="0.2">
      <c r="A391" s="180" t="s">
        <v>191</v>
      </c>
      <c r="B391" s="83" t="s">
        <v>341</v>
      </c>
      <c r="C391" s="180" t="s">
        <v>21</v>
      </c>
      <c r="D391" s="180" t="s">
        <v>342</v>
      </c>
      <c r="E391" s="251" t="s">
        <v>194</v>
      </c>
      <c r="F391" s="251"/>
      <c r="G391" s="84" t="s">
        <v>23</v>
      </c>
      <c r="H391" s="85">
        <v>1.08</v>
      </c>
      <c r="I391" s="86">
        <v>99.15</v>
      </c>
      <c r="J391" s="86">
        <v>107.08</v>
      </c>
    </row>
    <row r="392" spans="1:10" ht="25.5" x14ac:dyDescent="0.2">
      <c r="A392" s="181"/>
      <c r="B392" s="181"/>
      <c r="C392" s="181"/>
      <c r="D392" s="181"/>
      <c r="E392" s="181" t="s">
        <v>199</v>
      </c>
      <c r="F392" s="87">
        <v>12.8</v>
      </c>
      <c r="G392" s="181" t="s">
        <v>200</v>
      </c>
      <c r="H392" s="87">
        <v>0</v>
      </c>
      <c r="I392" s="181" t="s">
        <v>201</v>
      </c>
      <c r="J392" s="87">
        <v>12.8</v>
      </c>
    </row>
    <row r="393" spans="1:10" ht="15" thickBot="1" x14ac:dyDescent="0.25">
      <c r="A393" s="181"/>
      <c r="B393" s="181"/>
      <c r="C393" s="181"/>
      <c r="D393" s="181"/>
      <c r="E393" s="181" t="s">
        <v>202</v>
      </c>
      <c r="F393" s="87">
        <v>35.479999999999997</v>
      </c>
      <c r="G393" s="181"/>
      <c r="H393" s="252" t="s">
        <v>203</v>
      </c>
      <c r="I393" s="252"/>
      <c r="J393" s="87">
        <v>183.4</v>
      </c>
    </row>
    <row r="394" spans="1:10" ht="0.95" customHeight="1" thickTop="1" x14ac:dyDescent="0.2">
      <c r="A394" s="88"/>
      <c r="B394" s="88"/>
      <c r="C394" s="88"/>
      <c r="D394" s="88"/>
      <c r="E394" s="88"/>
      <c r="F394" s="88"/>
      <c r="G394" s="88"/>
      <c r="H394" s="88"/>
      <c r="I394" s="88"/>
      <c r="J394" s="88"/>
    </row>
    <row r="395" spans="1:10" ht="18" customHeight="1" x14ac:dyDescent="0.2">
      <c r="A395" s="182" t="s">
        <v>1391</v>
      </c>
      <c r="B395" s="191" t="s">
        <v>6</v>
      </c>
      <c r="C395" s="182" t="s">
        <v>7</v>
      </c>
      <c r="D395" s="182" t="s">
        <v>8</v>
      </c>
      <c r="E395" s="218" t="s">
        <v>180</v>
      </c>
      <c r="F395" s="218"/>
      <c r="G395" s="192" t="s">
        <v>9</v>
      </c>
      <c r="H395" s="191" t="s">
        <v>10</v>
      </c>
      <c r="I395" s="191" t="s">
        <v>11</v>
      </c>
      <c r="J395" s="191" t="s">
        <v>13</v>
      </c>
    </row>
    <row r="396" spans="1:10" ht="24" customHeight="1" x14ac:dyDescent="0.2">
      <c r="A396" s="183" t="s">
        <v>181</v>
      </c>
      <c r="B396" s="75" t="s">
        <v>1133</v>
      </c>
      <c r="C396" s="183" t="s">
        <v>21</v>
      </c>
      <c r="D396" s="183" t="s">
        <v>1088</v>
      </c>
      <c r="E396" s="249" t="s">
        <v>325</v>
      </c>
      <c r="F396" s="249"/>
      <c r="G396" s="76" t="s">
        <v>23</v>
      </c>
      <c r="H396" s="77">
        <v>1</v>
      </c>
      <c r="I396" s="78">
        <v>87.53</v>
      </c>
      <c r="J396" s="78">
        <v>87.53</v>
      </c>
    </row>
    <row r="397" spans="1:10" ht="24" customHeight="1" x14ac:dyDescent="0.2">
      <c r="A397" s="179" t="s">
        <v>183</v>
      </c>
      <c r="B397" s="79" t="s">
        <v>265</v>
      </c>
      <c r="C397" s="179" t="s">
        <v>21</v>
      </c>
      <c r="D397" s="179" t="s">
        <v>266</v>
      </c>
      <c r="E397" s="250" t="s">
        <v>188</v>
      </c>
      <c r="F397" s="250"/>
      <c r="G397" s="80" t="s">
        <v>31</v>
      </c>
      <c r="H397" s="81">
        <v>0.49940000000000001</v>
      </c>
      <c r="I397" s="82">
        <v>16.53</v>
      </c>
      <c r="J397" s="82">
        <v>8.25</v>
      </c>
    </row>
    <row r="398" spans="1:10" ht="36" customHeight="1" x14ac:dyDescent="0.2">
      <c r="A398" s="180" t="s">
        <v>191</v>
      </c>
      <c r="B398" s="83" t="s">
        <v>1550</v>
      </c>
      <c r="C398" s="180" t="s">
        <v>21</v>
      </c>
      <c r="D398" s="180" t="s">
        <v>1551</v>
      </c>
      <c r="E398" s="251" t="s">
        <v>194</v>
      </c>
      <c r="F398" s="251"/>
      <c r="G398" s="84" t="s">
        <v>46</v>
      </c>
      <c r="H398" s="85">
        <v>4.2599999999999999E-2</v>
      </c>
      <c r="I398" s="86">
        <v>23.93</v>
      </c>
      <c r="J398" s="86">
        <v>1.01</v>
      </c>
    </row>
    <row r="399" spans="1:10" ht="36" customHeight="1" x14ac:dyDescent="0.2">
      <c r="A399" s="180" t="s">
        <v>191</v>
      </c>
      <c r="B399" s="83" t="s">
        <v>1552</v>
      </c>
      <c r="C399" s="180" t="s">
        <v>21</v>
      </c>
      <c r="D399" s="180" t="s">
        <v>1553</v>
      </c>
      <c r="E399" s="251" t="s">
        <v>194</v>
      </c>
      <c r="F399" s="251"/>
      <c r="G399" s="84" t="s">
        <v>23</v>
      </c>
      <c r="H399" s="85">
        <v>1.0955999999999999</v>
      </c>
      <c r="I399" s="86">
        <v>38.299999999999997</v>
      </c>
      <c r="J399" s="86">
        <v>41.96</v>
      </c>
    </row>
    <row r="400" spans="1:10" ht="36" customHeight="1" x14ac:dyDescent="0.2">
      <c r="A400" s="180" t="s">
        <v>191</v>
      </c>
      <c r="B400" s="83" t="s">
        <v>275</v>
      </c>
      <c r="C400" s="180" t="s">
        <v>21</v>
      </c>
      <c r="D400" s="180" t="s">
        <v>276</v>
      </c>
      <c r="E400" s="251" t="s">
        <v>194</v>
      </c>
      <c r="F400" s="251"/>
      <c r="G400" s="84" t="s">
        <v>77</v>
      </c>
      <c r="H400" s="85">
        <v>2.1911999999999998</v>
      </c>
      <c r="I400" s="86">
        <v>0.34</v>
      </c>
      <c r="J400" s="86">
        <v>0.74</v>
      </c>
    </row>
    <row r="401" spans="1:10" ht="24" customHeight="1" x14ac:dyDescent="0.2">
      <c r="A401" s="180" t="s">
        <v>191</v>
      </c>
      <c r="B401" s="83" t="s">
        <v>1554</v>
      </c>
      <c r="C401" s="180" t="s">
        <v>21</v>
      </c>
      <c r="D401" s="180" t="s">
        <v>1555</v>
      </c>
      <c r="E401" s="251" t="s">
        <v>194</v>
      </c>
      <c r="F401" s="251"/>
      <c r="G401" s="84" t="s">
        <v>283</v>
      </c>
      <c r="H401" s="85">
        <v>3.3300000000000003E-2</v>
      </c>
      <c r="I401" s="86">
        <v>66.010000000000005</v>
      </c>
      <c r="J401" s="86">
        <v>2.19</v>
      </c>
    </row>
    <row r="402" spans="1:10" ht="36" customHeight="1" x14ac:dyDescent="0.2">
      <c r="A402" s="180" t="s">
        <v>191</v>
      </c>
      <c r="B402" s="83" t="s">
        <v>1556</v>
      </c>
      <c r="C402" s="180" t="s">
        <v>21</v>
      </c>
      <c r="D402" s="180" t="s">
        <v>1557</v>
      </c>
      <c r="E402" s="251" t="s">
        <v>204</v>
      </c>
      <c r="F402" s="251"/>
      <c r="G402" s="84" t="s">
        <v>77</v>
      </c>
      <c r="H402" s="85">
        <v>1.3265</v>
      </c>
      <c r="I402" s="86">
        <v>2.85</v>
      </c>
      <c r="J402" s="86">
        <v>3.78</v>
      </c>
    </row>
    <row r="403" spans="1:10" ht="24" customHeight="1" x14ac:dyDescent="0.2">
      <c r="A403" s="180" t="s">
        <v>191</v>
      </c>
      <c r="B403" s="83" t="s">
        <v>326</v>
      </c>
      <c r="C403" s="180" t="s">
        <v>21</v>
      </c>
      <c r="D403" s="180" t="s">
        <v>327</v>
      </c>
      <c r="E403" s="251" t="s">
        <v>194</v>
      </c>
      <c r="F403" s="251"/>
      <c r="G403" s="84" t="s">
        <v>283</v>
      </c>
      <c r="H403" s="85">
        <v>1.32E-2</v>
      </c>
      <c r="I403" s="86">
        <v>38.51</v>
      </c>
      <c r="J403" s="86">
        <v>0.5</v>
      </c>
    </row>
    <row r="404" spans="1:10" ht="36" customHeight="1" x14ac:dyDescent="0.2">
      <c r="A404" s="180" t="s">
        <v>191</v>
      </c>
      <c r="B404" s="83" t="s">
        <v>1558</v>
      </c>
      <c r="C404" s="180" t="s">
        <v>21</v>
      </c>
      <c r="D404" s="180" t="s">
        <v>1559</v>
      </c>
      <c r="E404" s="251" t="s">
        <v>194</v>
      </c>
      <c r="F404" s="251"/>
      <c r="G404" s="84" t="s">
        <v>39</v>
      </c>
      <c r="H404" s="85">
        <v>3.8498999999999999</v>
      </c>
      <c r="I404" s="86">
        <v>7.56</v>
      </c>
      <c r="J404" s="86">
        <v>29.1</v>
      </c>
    </row>
    <row r="405" spans="1:10" ht="25.5" x14ac:dyDescent="0.2">
      <c r="A405" s="181"/>
      <c r="B405" s="181"/>
      <c r="C405" s="181"/>
      <c r="D405" s="181"/>
      <c r="E405" s="181" t="s">
        <v>199</v>
      </c>
      <c r="F405" s="87">
        <v>5.58</v>
      </c>
      <c r="G405" s="181" t="s">
        <v>200</v>
      </c>
      <c r="H405" s="87">
        <v>0</v>
      </c>
      <c r="I405" s="181" t="s">
        <v>201</v>
      </c>
      <c r="J405" s="87">
        <v>5.58</v>
      </c>
    </row>
    <row r="406" spans="1:10" ht="15" thickBot="1" x14ac:dyDescent="0.25">
      <c r="A406" s="181"/>
      <c r="B406" s="181"/>
      <c r="C406" s="181"/>
      <c r="D406" s="181"/>
      <c r="E406" s="181" t="s">
        <v>202</v>
      </c>
      <c r="F406" s="87">
        <v>20.99</v>
      </c>
      <c r="G406" s="181"/>
      <c r="H406" s="252" t="s">
        <v>203</v>
      </c>
      <c r="I406" s="252"/>
      <c r="J406" s="87">
        <v>108.52</v>
      </c>
    </row>
    <row r="407" spans="1:10" ht="0.95" customHeight="1" thickTop="1" x14ac:dyDescent="0.2">
      <c r="A407" s="88"/>
      <c r="B407" s="88"/>
      <c r="C407" s="88"/>
      <c r="D407" s="88"/>
      <c r="E407" s="88"/>
      <c r="F407" s="88"/>
      <c r="G407" s="88"/>
      <c r="H407" s="88"/>
      <c r="I407" s="88"/>
      <c r="J407" s="88"/>
    </row>
    <row r="408" spans="1:10" ht="18" customHeight="1" x14ac:dyDescent="0.2">
      <c r="A408" s="182" t="s">
        <v>45</v>
      </c>
      <c r="B408" s="191" t="s">
        <v>6</v>
      </c>
      <c r="C408" s="182" t="s">
        <v>7</v>
      </c>
      <c r="D408" s="182" t="s">
        <v>8</v>
      </c>
      <c r="E408" s="218" t="s">
        <v>180</v>
      </c>
      <c r="F408" s="218"/>
      <c r="G408" s="192" t="s">
        <v>9</v>
      </c>
      <c r="H408" s="191" t="s">
        <v>10</v>
      </c>
      <c r="I408" s="191" t="s">
        <v>11</v>
      </c>
      <c r="J408" s="191" t="s">
        <v>13</v>
      </c>
    </row>
    <row r="409" spans="1:10" ht="24" customHeight="1" x14ac:dyDescent="0.2">
      <c r="A409" s="183" t="s">
        <v>181</v>
      </c>
      <c r="B409" s="75" t="s">
        <v>1203</v>
      </c>
      <c r="C409" s="183" t="s">
        <v>105</v>
      </c>
      <c r="D409" s="183" t="s">
        <v>1090</v>
      </c>
      <c r="E409" s="249" t="s">
        <v>1204</v>
      </c>
      <c r="F409" s="249"/>
      <c r="G409" s="76" t="s">
        <v>23</v>
      </c>
      <c r="H409" s="77">
        <v>1</v>
      </c>
      <c r="I409" s="78">
        <v>85.68</v>
      </c>
      <c r="J409" s="78">
        <v>85.68</v>
      </c>
    </row>
    <row r="410" spans="1:10" ht="24" customHeight="1" x14ac:dyDescent="0.2">
      <c r="A410" s="180" t="s">
        <v>191</v>
      </c>
      <c r="B410" s="83" t="s">
        <v>1560</v>
      </c>
      <c r="C410" s="180" t="s">
        <v>105</v>
      </c>
      <c r="D410" s="180" t="s">
        <v>1561</v>
      </c>
      <c r="E410" s="251" t="s">
        <v>194</v>
      </c>
      <c r="F410" s="251"/>
      <c r="G410" s="84" t="s">
        <v>23</v>
      </c>
      <c r="H410" s="85">
        <v>1</v>
      </c>
      <c r="I410" s="86">
        <v>85.68</v>
      </c>
      <c r="J410" s="86">
        <v>85.68</v>
      </c>
    </row>
    <row r="411" spans="1:10" ht="25.5" x14ac:dyDescent="0.2">
      <c r="A411" s="181"/>
      <c r="B411" s="181"/>
      <c r="C411" s="181"/>
      <c r="D411" s="181"/>
      <c r="E411" s="181" t="s">
        <v>199</v>
      </c>
      <c r="F411" s="87">
        <v>0</v>
      </c>
      <c r="G411" s="181" t="s">
        <v>200</v>
      </c>
      <c r="H411" s="87">
        <v>0</v>
      </c>
      <c r="I411" s="181" t="s">
        <v>201</v>
      </c>
      <c r="J411" s="87">
        <v>0</v>
      </c>
    </row>
    <row r="412" spans="1:10" ht="15" thickBot="1" x14ac:dyDescent="0.25">
      <c r="A412" s="181"/>
      <c r="B412" s="181"/>
      <c r="C412" s="181"/>
      <c r="D412" s="181"/>
      <c r="E412" s="181" t="s">
        <v>202</v>
      </c>
      <c r="F412" s="87">
        <v>20.55</v>
      </c>
      <c r="G412" s="181"/>
      <c r="H412" s="252" t="s">
        <v>203</v>
      </c>
      <c r="I412" s="252"/>
      <c r="J412" s="87">
        <v>106.23</v>
      </c>
    </row>
    <row r="413" spans="1:10" ht="0.95" customHeight="1" thickTop="1" x14ac:dyDescent="0.2">
      <c r="A413" s="88"/>
      <c r="B413" s="88"/>
      <c r="C413" s="88"/>
      <c r="D413" s="88"/>
      <c r="E413" s="88"/>
      <c r="F413" s="88"/>
      <c r="G413" s="88"/>
      <c r="H413" s="88"/>
      <c r="I413" s="88"/>
      <c r="J413" s="88"/>
    </row>
    <row r="414" spans="1:10" ht="18" customHeight="1" x14ac:dyDescent="0.2">
      <c r="A414" s="182" t="s">
        <v>47</v>
      </c>
      <c r="B414" s="191" t="s">
        <v>6</v>
      </c>
      <c r="C414" s="182" t="s">
        <v>7</v>
      </c>
      <c r="D414" s="182" t="s">
        <v>8</v>
      </c>
      <c r="E414" s="218" t="s">
        <v>180</v>
      </c>
      <c r="F414" s="218"/>
      <c r="G414" s="192" t="s">
        <v>9</v>
      </c>
      <c r="H414" s="191" t="s">
        <v>10</v>
      </c>
      <c r="I414" s="191" t="s">
        <v>11</v>
      </c>
      <c r="J414" s="191" t="s">
        <v>13</v>
      </c>
    </row>
    <row r="415" spans="1:10" ht="60" customHeight="1" x14ac:dyDescent="0.2">
      <c r="A415" s="183" t="s">
        <v>181</v>
      </c>
      <c r="B415" s="75" t="s">
        <v>1236</v>
      </c>
      <c r="C415" s="183" t="s">
        <v>21</v>
      </c>
      <c r="D415" s="183" t="s">
        <v>1091</v>
      </c>
      <c r="E415" s="249" t="s">
        <v>264</v>
      </c>
      <c r="F415" s="249"/>
      <c r="G415" s="76" t="s">
        <v>23</v>
      </c>
      <c r="H415" s="77">
        <v>1</v>
      </c>
      <c r="I415" s="78">
        <v>89.33</v>
      </c>
      <c r="J415" s="78">
        <v>89.33</v>
      </c>
    </row>
    <row r="416" spans="1:10" ht="48" customHeight="1" x14ac:dyDescent="0.2">
      <c r="A416" s="179" t="s">
        <v>183</v>
      </c>
      <c r="B416" s="79" t="s">
        <v>593</v>
      </c>
      <c r="C416" s="179" t="s">
        <v>21</v>
      </c>
      <c r="D416" s="179" t="s">
        <v>594</v>
      </c>
      <c r="E416" s="250" t="s">
        <v>188</v>
      </c>
      <c r="F416" s="250"/>
      <c r="G416" s="80" t="s">
        <v>28</v>
      </c>
      <c r="H416" s="81">
        <v>1.06E-2</v>
      </c>
      <c r="I416" s="82">
        <v>528.39</v>
      </c>
      <c r="J416" s="82">
        <v>5.6</v>
      </c>
    </row>
    <row r="417" spans="1:10" ht="24" customHeight="1" x14ac:dyDescent="0.2">
      <c r="A417" s="179" t="s">
        <v>183</v>
      </c>
      <c r="B417" s="79" t="s">
        <v>189</v>
      </c>
      <c r="C417" s="179" t="s">
        <v>21</v>
      </c>
      <c r="D417" s="179" t="s">
        <v>190</v>
      </c>
      <c r="E417" s="250" t="s">
        <v>188</v>
      </c>
      <c r="F417" s="250"/>
      <c r="G417" s="80" t="s">
        <v>31</v>
      </c>
      <c r="H417" s="81">
        <v>0.96399999999999997</v>
      </c>
      <c r="I417" s="82">
        <v>16.57</v>
      </c>
      <c r="J417" s="82">
        <v>15.97</v>
      </c>
    </row>
    <row r="418" spans="1:10" ht="24" customHeight="1" x14ac:dyDescent="0.2">
      <c r="A418" s="179" t="s">
        <v>183</v>
      </c>
      <c r="B418" s="79" t="s">
        <v>216</v>
      </c>
      <c r="C418" s="179" t="s">
        <v>21</v>
      </c>
      <c r="D418" s="179" t="s">
        <v>217</v>
      </c>
      <c r="E418" s="250" t="s">
        <v>188</v>
      </c>
      <c r="F418" s="250"/>
      <c r="G418" s="80" t="s">
        <v>31</v>
      </c>
      <c r="H418" s="81">
        <v>1.927</v>
      </c>
      <c r="I418" s="82">
        <v>20.82</v>
      </c>
      <c r="J418" s="82">
        <v>40.119999999999997</v>
      </c>
    </row>
    <row r="419" spans="1:10" ht="24" customHeight="1" x14ac:dyDescent="0.2">
      <c r="A419" s="180" t="s">
        <v>191</v>
      </c>
      <c r="B419" s="83" t="s">
        <v>1562</v>
      </c>
      <c r="C419" s="180" t="s">
        <v>21</v>
      </c>
      <c r="D419" s="180" t="s">
        <v>1563</v>
      </c>
      <c r="E419" s="251" t="s">
        <v>194</v>
      </c>
      <c r="F419" s="251"/>
      <c r="G419" s="84" t="s">
        <v>77</v>
      </c>
      <c r="H419" s="85">
        <v>37.24</v>
      </c>
      <c r="I419" s="86">
        <v>0.64</v>
      </c>
      <c r="J419" s="86">
        <v>23.83</v>
      </c>
    </row>
    <row r="420" spans="1:10" ht="24" customHeight="1" x14ac:dyDescent="0.2">
      <c r="A420" s="180" t="s">
        <v>191</v>
      </c>
      <c r="B420" s="83" t="s">
        <v>595</v>
      </c>
      <c r="C420" s="180" t="s">
        <v>21</v>
      </c>
      <c r="D420" s="180" t="s">
        <v>596</v>
      </c>
      <c r="E420" s="251" t="s">
        <v>194</v>
      </c>
      <c r="F420" s="251"/>
      <c r="G420" s="84" t="s">
        <v>283</v>
      </c>
      <c r="H420" s="85">
        <v>1.3100000000000001E-2</v>
      </c>
      <c r="I420" s="86">
        <v>40.89</v>
      </c>
      <c r="J420" s="86">
        <v>0.53</v>
      </c>
    </row>
    <row r="421" spans="1:10" ht="36" customHeight="1" x14ac:dyDescent="0.2">
      <c r="A421" s="180" t="s">
        <v>191</v>
      </c>
      <c r="B421" s="83" t="s">
        <v>597</v>
      </c>
      <c r="C421" s="180" t="s">
        <v>21</v>
      </c>
      <c r="D421" s="180" t="s">
        <v>598</v>
      </c>
      <c r="E421" s="251" t="s">
        <v>194</v>
      </c>
      <c r="F421" s="251"/>
      <c r="G421" s="84" t="s">
        <v>39</v>
      </c>
      <c r="H421" s="85">
        <v>1.0900000000000001</v>
      </c>
      <c r="I421" s="86">
        <v>3.01</v>
      </c>
      <c r="J421" s="86">
        <v>3.28</v>
      </c>
    </row>
    <row r="422" spans="1:10" ht="25.5" x14ac:dyDescent="0.2">
      <c r="A422" s="181"/>
      <c r="B422" s="181"/>
      <c r="C422" s="181"/>
      <c r="D422" s="181"/>
      <c r="E422" s="181" t="s">
        <v>199</v>
      </c>
      <c r="F422" s="87">
        <v>38.86</v>
      </c>
      <c r="G422" s="181" t="s">
        <v>200</v>
      </c>
      <c r="H422" s="87">
        <v>0</v>
      </c>
      <c r="I422" s="181" t="s">
        <v>201</v>
      </c>
      <c r="J422" s="87">
        <v>38.86</v>
      </c>
    </row>
    <row r="423" spans="1:10" ht="15" thickBot="1" x14ac:dyDescent="0.25">
      <c r="A423" s="181"/>
      <c r="B423" s="181"/>
      <c r="C423" s="181"/>
      <c r="D423" s="181"/>
      <c r="E423" s="181" t="s">
        <v>202</v>
      </c>
      <c r="F423" s="87">
        <v>21.43</v>
      </c>
      <c r="G423" s="181"/>
      <c r="H423" s="252" t="s">
        <v>203</v>
      </c>
      <c r="I423" s="252"/>
      <c r="J423" s="87">
        <v>110.76</v>
      </c>
    </row>
    <row r="424" spans="1:10" ht="0.95" customHeight="1" thickTop="1" x14ac:dyDescent="0.2">
      <c r="A424" s="88"/>
      <c r="B424" s="88"/>
      <c r="C424" s="88"/>
      <c r="D424" s="88"/>
      <c r="E424" s="88"/>
      <c r="F424" s="88"/>
      <c r="G424" s="88"/>
      <c r="H424" s="88"/>
      <c r="I424" s="88"/>
      <c r="J424" s="88"/>
    </row>
    <row r="425" spans="1:10" ht="18" customHeight="1" x14ac:dyDescent="0.2">
      <c r="A425" s="182" t="s">
        <v>48</v>
      </c>
      <c r="B425" s="191" t="s">
        <v>6</v>
      </c>
      <c r="C425" s="182" t="s">
        <v>7</v>
      </c>
      <c r="D425" s="182" t="s">
        <v>8</v>
      </c>
      <c r="E425" s="218" t="s">
        <v>180</v>
      </c>
      <c r="F425" s="218"/>
      <c r="G425" s="192" t="s">
        <v>9</v>
      </c>
      <c r="H425" s="191" t="s">
        <v>10</v>
      </c>
      <c r="I425" s="191" t="s">
        <v>11</v>
      </c>
      <c r="J425" s="191" t="s">
        <v>13</v>
      </c>
    </row>
    <row r="426" spans="1:10" ht="48" customHeight="1" x14ac:dyDescent="0.2">
      <c r="A426" s="183" t="s">
        <v>181</v>
      </c>
      <c r="B426" s="75" t="s">
        <v>1210</v>
      </c>
      <c r="C426" s="183" t="s">
        <v>21</v>
      </c>
      <c r="D426" s="183" t="s">
        <v>1093</v>
      </c>
      <c r="E426" s="249" t="s">
        <v>264</v>
      </c>
      <c r="F426" s="249"/>
      <c r="G426" s="76" t="s">
        <v>23</v>
      </c>
      <c r="H426" s="77">
        <v>1</v>
      </c>
      <c r="I426" s="78">
        <v>165.25</v>
      </c>
      <c r="J426" s="78">
        <v>165.25</v>
      </c>
    </row>
    <row r="427" spans="1:10" ht="24" customHeight="1" x14ac:dyDescent="0.2">
      <c r="A427" s="179" t="s">
        <v>183</v>
      </c>
      <c r="B427" s="79" t="s">
        <v>189</v>
      </c>
      <c r="C427" s="179" t="s">
        <v>21</v>
      </c>
      <c r="D427" s="179" t="s">
        <v>190</v>
      </c>
      <c r="E427" s="250" t="s">
        <v>188</v>
      </c>
      <c r="F427" s="250"/>
      <c r="G427" s="80" t="s">
        <v>31</v>
      </c>
      <c r="H427" s="81">
        <v>0.2089</v>
      </c>
      <c r="I427" s="82">
        <v>16.57</v>
      </c>
      <c r="J427" s="82">
        <v>3.46</v>
      </c>
    </row>
    <row r="428" spans="1:10" ht="24" customHeight="1" x14ac:dyDescent="0.2">
      <c r="A428" s="179" t="s">
        <v>183</v>
      </c>
      <c r="B428" s="79" t="s">
        <v>265</v>
      </c>
      <c r="C428" s="179" t="s">
        <v>21</v>
      </c>
      <c r="D428" s="179" t="s">
        <v>266</v>
      </c>
      <c r="E428" s="250" t="s">
        <v>188</v>
      </c>
      <c r="F428" s="250"/>
      <c r="G428" s="80" t="s">
        <v>31</v>
      </c>
      <c r="H428" s="81">
        <v>0.83560000000000001</v>
      </c>
      <c r="I428" s="82">
        <v>16.53</v>
      </c>
      <c r="J428" s="82">
        <v>13.81</v>
      </c>
    </row>
    <row r="429" spans="1:10" ht="24" customHeight="1" x14ac:dyDescent="0.2">
      <c r="A429" s="180" t="s">
        <v>191</v>
      </c>
      <c r="B429" s="83" t="s">
        <v>268</v>
      </c>
      <c r="C429" s="180" t="s">
        <v>21</v>
      </c>
      <c r="D429" s="180" t="s">
        <v>269</v>
      </c>
      <c r="E429" s="251" t="s">
        <v>194</v>
      </c>
      <c r="F429" s="251"/>
      <c r="G429" s="84" t="s">
        <v>39</v>
      </c>
      <c r="H429" s="85">
        <v>2.5026999999999999</v>
      </c>
      <c r="I429" s="86">
        <v>0.34</v>
      </c>
      <c r="J429" s="86">
        <v>0.85</v>
      </c>
    </row>
    <row r="430" spans="1:10" ht="24" customHeight="1" x14ac:dyDescent="0.2">
      <c r="A430" s="180" t="s">
        <v>191</v>
      </c>
      <c r="B430" s="83" t="s">
        <v>270</v>
      </c>
      <c r="C430" s="180" t="s">
        <v>21</v>
      </c>
      <c r="D430" s="180" t="s">
        <v>271</v>
      </c>
      <c r="E430" s="251" t="s">
        <v>194</v>
      </c>
      <c r="F430" s="251"/>
      <c r="G430" s="84" t="s">
        <v>39</v>
      </c>
      <c r="H430" s="85">
        <v>1.5851</v>
      </c>
      <c r="I430" s="86">
        <v>3.04</v>
      </c>
      <c r="J430" s="86">
        <v>4.8099999999999996</v>
      </c>
    </row>
    <row r="431" spans="1:10" ht="36" customHeight="1" x14ac:dyDescent="0.2">
      <c r="A431" s="180" t="s">
        <v>191</v>
      </c>
      <c r="B431" s="83" t="s">
        <v>272</v>
      </c>
      <c r="C431" s="180" t="s">
        <v>21</v>
      </c>
      <c r="D431" s="180" t="s">
        <v>1564</v>
      </c>
      <c r="E431" s="251" t="s">
        <v>204</v>
      </c>
      <c r="F431" s="251"/>
      <c r="G431" s="84" t="s">
        <v>46</v>
      </c>
      <c r="H431" s="85">
        <v>1.0327</v>
      </c>
      <c r="I431" s="86">
        <v>3.8</v>
      </c>
      <c r="J431" s="86">
        <v>3.92</v>
      </c>
    </row>
    <row r="432" spans="1:10" ht="36" customHeight="1" x14ac:dyDescent="0.2">
      <c r="A432" s="180" t="s">
        <v>191</v>
      </c>
      <c r="B432" s="83" t="s">
        <v>275</v>
      </c>
      <c r="C432" s="180" t="s">
        <v>21</v>
      </c>
      <c r="D432" s="180" t="s">
        <v>276</v>
      </c>
      <c r="E432" s="251" t="s">
        <v>194</v>
      </c>
      <c r="F432" s="251"/>
      <c r="G432" s="84" t="s">
        <v>77</v>
      </c>
      <c r="H432" s="85">
        <v>0.91490000000000005</v>
      </c>
      <c r="I432" s="86">
        <v>0.34</v>
      </c>
      <c r="J432" s="86">
        <v>0.31</v>
      </c>
    </row>
    <row r="433" spans="1:10" ht="24" customHeight="1" x14ac:dyDescent="0.2">
      <c r="A433" s="180" t="s">
        <v>191</v>
      </c>
      <c r="B433" s="83" t="s">
        <v>273</v>
      </c>
      <c r="C433" s="180" t="s">
        <v>21</v>
      </c>
      <c r="D433" s="180" t="s">
        <v>274</v>
      </c>
      <c r="E433" s="251" t="s">
        <v>194</v>
      </c>
      <c r="F433" s="251"/>
      <c r="G433" s="84" t="s">
        <v>77</v>
      </c>
      <c r="H433" s="85">
        <v>20.0077</v>
      </c>
      <c r="I433" s="86">
        <v>0.14000000000000001</v>
      </c>
      <c r="J433" s="86">
        <v>2.8</v>
      </c>
    </row>
    <row r="434" spans="1:10" ht="24" customHeight="1" x14ac:dyDescent="0.2">
      <c r="A434" s="180" t="s">
        <v>191</v>
      </c>
      <c r="B434" s="83" t="s">
        <v>281</v>
      </c>
      <c r="C434" s="180" t="s">
        <v>21</v>
      </c>
      <c r="D434" s="180" t="s">
        <v>282</v>
      </c>
      <c r="E434" s="251" t="s">
        <v>194</v>
      </c>
      <c r="F434" s="251"/>
      <c r="G434" s="84" t="s">
        <v>283</v>
      </c>
      <c r="H434" s="85">
        <v>5.8099999999999999E-2</v>
      </c>
      <c r="I434" s="86">
        <v>47.55</v>
      </c>
      <c r="J434" s="86">
        <v>2.76</v>
      </c>
    </row>
    <row r="435" spans="1:10" ht="36" customHeight="1" x14ac:dyDescent="0.2">
      <c r="A435" s="180" t="s">
        <v>191</v>
      </c>
      <c r="B435" s="83" t="s">
        <v>279</v>
      </c>
      <c r="C435" s="180" t="s">
        <v>21</v>
      </c>
      <c r="D435" s="180" t="s">
        <v>280</v>
      </c>
      <c r="E435" s="251" t="s">
        <v>194</v>
      </c>
      <c r="F435" s="251"/>
      <c r="G435" s="84" t="s">
        <v>39</v>
      </c>
      <c r="H435" s="85">
        <v>5.7999000000000001</v>
      </c>
      <c r="I435" s="86">
        <v>11.66</v>
      </c>
      <c r="J435" s="86">
        <v>67.62</v>
      </c>
    </row>
    <row r="436" spans="1:10" ht="36" customHeight="1" x14ac:dyDescent="0.2">
      <c r="A436" s="180" t="s">
        <v>191</v>
      </c>
      <c r="B436" s="83" t="s">
        <v>277</v>
      </c>
      <c r="C436" s="180" t="s">
        <v>21</v>
      </c>
      <c r="D436" s="180" t="s">
        <v>278</v>
      </c>
      <c r="E436" s="251" t="s">
        <v>194</v>
      </c>
      <c r="F436" s="251"/>
      <c r="G436" s="84" t="s">
        <v>39</v>
      </c>
      <c r="H436" s="85">
        <v>1.8187</v>
      </c>
      <c r="I436" s="86">
        <v>10.28</v>
      </c>
      <c r="J436" s="86">
        <v>18.690000000000001</v>
      </c>
    </row>
    <row r="437" spans="1:10" ht="24" customHeight="1" x14ac:dyDescent="0.2">
      <c r="A437" s="180" t="s">
        <v>191</v>
      </c>
      <c r="B437" s="83" t="s">
        <v>267</v>
      </c>
      <c r="C437" s="180" t="s">
        <v>21</v>
      </c>
      <c r="D437" s="180" t="s">
        <v>1565</v>
      </c>
      <c r="E437" s="251" t="s">
        <v>194</v>
      </c>
      <c r="F437" s="251"/>
      <c r="G437" s="84" t="s">
        <v>23</v>
      </c>
      <c r="H437" s="85">
        <v>2.1059999999999999</v>
      </c>
      <c r="I437" s="86">
        <v>21.95</v>
      </c>
      <c r="J437" s="86">
        <v>46.22</v>
      </c>
    </row>
    <row r="438" spans="1:10" ht="25.5" x14ac:dyDescent="0.2">
      <c r="A438" s="181"/>
      <c r="B438" s="181"/>
      <c r="C438" s="181"/>
      <c r="D438" s="181"/>
      <c r="E438" s="181" t="s">
        <v>199</v>
      </c>
      <c r="F438" s="87">
        <v>11.48</v>
      </c>
      <c r="G438" s="181" t="s">
        <v>200</v>
      </c>
      <c r="H438" s="87">
        <v>0</v>
      </c>
      <c r="I438" s="181" t="s">
        <v>201</v>
      </c>
      <c r="J438" s="87">
        <v>11.48</v>
      </c>
    </row>
    <row r="439" spans="1:10" ht="15" thickBot="1" x14ac:dyDescent="0.25">
      <c r="A439" s="181"/>
      <c r="B439" s="181"/>
      <c r="C439" s="181"/>
      <c r="D439" s="181"/>
      <c r="E439" s="181" t="s">
        <v>202</v>
      </c>
      <c r="F439" s="87">
        <v>39.64</v>
      </c>
      <c r="G439" s="181"/>
      <c r="H439" s="252" t="s">
        <v>203</v>
      </c>
      <c r="I439" s="252"/>
      <c r="J439" s="87">
        <v>204.89</v>
      </c>
    </row>
    <row r="440" spans="1:10" ht="0.95" customHeight="1" thickTop="1" x14ac:dyDescent="0.2">
      <c r="A440" s="88"/>
      <c r="B440" s="88"/>
      <c r="C440" s="88"/>
      <c r="D440" s="88"/>
      <c r="E440" s="88"/>
      <c r="F440" s="88"/>
      <c r="G440" s="88"/>
      <c r="H440" s="88"/>
      <c r="I440" s="88"/>
      <c r="J440" s="88"/>
    </row>
    <row r="441" spans="1:10" ht="18" customHeight="1" x14ac:dyDescent="0.2">
      <c r="A441" s="182" t="s">
        <v>50</v>
      </c>
      <c r="B441" s="191" t="s">
        <v>6</v>
      </c>
      <c r="C441" s="182" t="s">
        <v>7</v>
      </c>
      <c r="D441" s="182" t="s">
        <v>8</v>
      </c>
      <c r="E441" s="218" t="s">
        <v>180</v>
      </c>
      <c r="F441" s="218"/>
      <c r="G441" s="192" t="s">
        <v>9</v>
      </c>
      <c r="H441" s="191" t="s">
        <v>10</v>
      </c>
      <c r="I441" s="191" t="s">
        <v>11</v>
      </c>
      <c r="J441" s="191" t="s">
        <v>13</v>
      </c>
    </row>
    <row r="442" spans="1:10" ht="24" customHeight="1" x14ac:dyDescent="0.2">
      <c r="A442" s="183" t="s">
        <v>181</v>
      </c>
      <c r="B442" s="75" t="s">
        <v>69</v>
      </c>
      <c r="C442" s="183" t="s">
        <v>25</v>
      </c>
      <c r="D442" s="183" t="s">
        <v>70</v>
      </c>
      <c r="E442" s="249" t="s">
        <v>336</v>
      </c>
      <c r="F442" s="249"/>
      <c r="G442" s="76" t="s">
        <v>23</v>
      </c>
      <c r="H442" s="77">
        <v>1</v>
      </c>
      <c r="I442" s="78">
        <v>453.64</v>
      </c>
      <c r="J442" s="78">
        <v>453.64</v>
      </c>
    </row>
    <row r="443" spans="1:10" ht="24" customHeight="1" x14ac:dyDescent="0.2">
      <c r="A443" s="179" t="s">
        <v>183</v>
      </c>
      <c r="B443" s="79" t="s">
        <v>337</v>
      </c>
      <c r="C443" s="179" t="s">
        <v>21</v>
      </c>
      <c r="D443" s="179" t="s">
        <v>338</v>
      </c>
      <c r="E443" s="250" t="s">
        <v>188</v>
      </c>
      <c r="F443" s="250"/>
      <c r="G443" s="80" t="s">
        <v>31</v>
      </c>
      <c r="H443" s="81">
        <v>3.6467000000000001</v>
      </c>
      <c r="I443" s="82">
        <v>20.420000000000002</v>
      </c>
      <c r="J443" s="82">
        <v>74.459999999999994</v>
      </c>
    </row>
    <row r="444" spans="1:10" ht="24" customHeight="1" x14ac:dyDescent="0.2">
      <c r="A444" s="179" t="s">
        <v>183</v>
      </c>
      <c r="B444" s="79" t="s">
        <v>189</v>
      </c>
      <c r="C444" s="179" t="s">
        <v>21</v>
      </c>
      <c r="D444" s="179" t="s">
        <v>190</v>
      </c>
      <c r="E444" s="250" t="s">
        <v>188</v>
      </c>
      <c r="F444" s="250"/>
      <c r="G444" s="80" t="s">
        <v>31</v>
      </c>
      <c r="H444" s="81">
        <v>1.82</v>
      </c>
      <c r="I444" s="82">
        <v>16.57</v>
      </c>
      <c r="J444" s="82">
        <v>30.15</v>
      </c>
    </row>
    <row r="445" spans="1:10" ht="24" customHeight="1" x14ac:dyDescent="0.2">
      <c r="A445" s="180" t="s">
        <v>191</v>
      </c>
      <c r="B445" s="83" t="s">
        <v>332</v>
      </c>
      <c r="C445" s="180" t="s">
        <v>21</v>
      </c>
      <c r="D445" s="180" t="s">
        <v>333</v>
      </c>
      <c r="E445" s="251" t="s">
        <v>194</v>
      </c>
      <c r="F445" s="251"/>
      <c r="G445" s="84" t="s">
        <v>46</v>
      </c>
      <c r="H445" s="85">
        <v>8.6</v>
      </c>
      <c r="I445" s="86">
        <v>2.46</v>
      </c>
      <c r="J445" s="86">
        <v>21.15</v>
      </c>
    </row>
    <row r="446" spans="1:10" ht="36" customHeight="1" x14ac:dyDescent="0.2">
      <c r="A446" s="180" t="s">
        <v>191</v>
      </c>
      <c r="B446" s="83" t="s">
        <v>339</v>
      </c>
      <c r="C446" s="180" t="s">
        <v>21</v>
      </c>
      <c r="D446" s="180" t="s">
        <v>340</v>
      </c>
      <c r="E446" s="251" t="s">
        <v>194</v>
      </c>
      <c r="F446" s="251"/>
      <c r="G446" s="84" t="s">
        <v>23</v>
      </c>
      <c r="H446" s="85">
        <v>1</v>
      </c>
      <c r="I446" s="86">
        <v>327.88</v>
      </c>
      <c r="J446" s="86">
        <v>327.88</v>
      </c>
    </row>
    <row r="447" spans="1:10" ht="25.5" x14ac:dyDescent="0.2">
      <c r="A447" s="181"/>
      <c r="B447" s="181"/>
      <c r="C447" s="181"/>
      <c r="D447" s="181"/>
      <c r="E447" s="181" t="s">
        <v>199</v>
      </c>
      <c r="F447" s="87">
        <v>69.790000000000006</v>
      </c>
      <c r="G447" s="181" t="s">
        <v>200</v>
      </c>
      <c r="H447" s="87">
        <v>0</v>
      </c>
      <c r="I447" s="181" t="s">
        <v>201</v>
      </c>
      <c r="J447" s="87">
        <v>69.790000000000006</v>
      </c>
    </row>
    <row r="448" spans="1:10" ht="15" thickBot="1" x14ac:dyDescent="0.25">
      <c r="A448" s="181"/>
      <c r="B448" s="181"/>
      <c r="C448" s="181"/>
      <c r="D448" s="181"/>
      <c r="E448" s="181" t="s">
        <v>202</v>
      </c>
      <c r="F448" s="87">
        <v>108.82</v>
      </c>
      <c r="G448" s="181"/>
      <c r="H448" s="252" t="s">
        <v>203</v>
      </c>
      <c r="I448" s="252"/>
      <c r="J448" s="87">
        <v>562.46</v>
      </c>
    </row>
    <row r="449" spans="1:10" ht="0.95" customHeight="1" thickTop="1" x14ac:dyDescent="0.2">
      <c r="A449" s="88"/>
      <c r="B449" s="88"/>
      <c r="C449" s="88"/>
      <c r="D449" s="88"/>
      <c r="E449" s="88"/>
      <c r="F449" s="88"/>
      <c r="G449" s="88"/>
      <c r="H449" s="88"/>
      <c r="I449" s="88"/>
      <c r="J449" s="88"/>
    </row>
    <row r="450" spans="1:10" ht="18" customHeight="1" x14ac:dyDescent="0.2">
      <c r="A450" s="182" t="s">
        <v>51</v>
      </c>
      <c r="B450" s="191" t="s">
        <v>6</v>
      </c>
      <c r="C450" s="182" t="s">
        <v>7</v>
      </c>
      <c r="D450" s="182" t="s">
        <v>8</v>
      </c>
      <c r="E450" s="218" t="s">
        <v>180</v>
      </c>
      <c r="F450" s="218"/>
      <c r="G450" s="192" t="s">
        <v>9</v>
      </c>
      <c r="H450" s="191" t="s">
        <v>10</v>
      </c>
      <c r="I450" s="191" t="s">
        <v>11</v>
      </c>
      <c r="J450" s="191" t="s">
        <v>13</v>
      </c>
    </row>
    <row r="451" spans="1:10" ht="84" customHeight="1" x14ac:dyDescent="0.2">
      <c r="A451" s="183" t="s">
        <v>181</v>
      </c>
      <c r="B451" s="75" t="s">
        <v>1152</v>
      </c>
      <c r="C451" s="183" t="s">
        <v>25</v>
      </c>
      <c r="D451" s="183" t="s">
        <v>61</v>
      </c>
      <c r="E451" s="249" t="s">
        <v>218</v>
      </c>
      <c r="F451" s="249"/>
      <c r="G451" s="76" t="s">
        <v>60</v>
      </c>
      <c r="H451" s="77">
        <v>1</v>
      </c>
      <c r="I451" s="78">
        <v>1009.43</v>
      </c>
      <c r="J451" s="78">
        <v>1009.43</v>
      </c>
    </row>
    <row r="452" spans="1:10" ht="24" customHeight="1" x14ac:dyDescent="0.2">
      <c r="A452" s="179" t="s">
        <v>183</v>
      </c>
      <c r="B452" s="79" t="s">
        <v>303</v>
      </c>
      <c r="C452" s="179" t="s">
        <v>21</v>
      </c>
      <c r="D452" s="179" t="s">
        <v>304</v>
      </c>
      <c r="E452" s="250" t="s">
        <v>188</v>
      </c>
      <c r="F452" s="250"/>
      <c r="G452" s="80" t="s">
        <v>31</v>
      </c>
      <c r="H452" s="81">
        <v>1.3</v>
      </c>
      <c r="I452" s="82">
        <v>19.940000000000001</v>
      </c>
      <c r="J452" s="82">
        <v>25.92</v>
      </c>
    </row>
    <row r="453" spans="1:10" ht="24" customHeight="1" x14ac:dyDescent="0.2">
      <c r="A453" s="179" t="s">
        <v>183</v>
      </c>
      <c r="B453" s="79" t="s">
        <v>189</v>
      </c>
      <c r="C453" s="179" t="s">
        <v>21</v>
      </c>
      <c r="D453" s="179" t="s">
        <v>190</v>
      </c>
      <c r="E453" s="250" t="s">
        <v>188</v>
      </c>
      <c r="F453" s="250"/>
      <c r="G453" s="80" t="s">
        <v>31</v>
      </c>
      <c r="H453" s="81">
        <v>0.67</v>
      </c>
      <c r="I453" s="82">
        <v>16.57</v>
      </c>
      <c r="J453" s="82">
        <v>11.1</v>
      </c>
    </row>
    <row r="454" spans="1:10" ht="24" customHeight="1" x14ac:dyDescent="0.2">
      <c r="A454" s="179" t="s">
        <v>183</v>
      </c>
      <c r="B454" s="79" t="s">
        <v>305</v>
      </c>
      <c r="C454" s="179" t="s">
        <v>25</v>
      </c>
      <c r="D454" s="179" t="s">
        <v>306</v>
      </c>
      <c r="E454" s="250" t="s">
        <v>218</v>
      </c>
      <c r="F454" s="250"/>
      <c r="G454" s="80" t="s">
        <v>307</v>
      </c>
      <c r="H454" s="81">
        <v>1.26</v>
      </c>
      <c r="I454" s="82">
        <v>380.09</v>
      </c>
      <c r="J454" s="82">
        <v>478.91</v>
      </c>
    </row>
    <row r="455" spans="1:10" ht="36" customHeight="1" x14ac:dyDescent="0.2">
      <c r="A455" s="179" t="s">
        <v>183</v>
      </c>
      <c r="B455" s="79" t="s">
        <v>308</v>
      </c>
      <c r="C455" s="179" t="s">
        <v>21</v>
      </c>
      <c r="D455" s="179" t="s">
        <v>309</v>
      </c>
      <c r="E455" s="250" t="s">
        <v>218</v>
      </c>
      <c r="F455" s="250"/>
      <c r="G455" s="80" t="s">
        <v>39</v>
      </c>
      <c r="H455" s="81">
        <v>9.6</v>
      </c>
      <c r="I455" s="82">
        <v>9.41</v>
      </c>
      <c r="J455" s="82">
        <v>90.33</v>
      </c>
    </row>
    <row r="456" spans="1:10" ht="48" customHeight="1" x14ac:dyDescent="0.2">
      <c r="A456" s="179" t="s">
        <v>183</v>
      </c>
      <c r="B456" s="79" t="s">
        <v>310</v>
      </c>
      <c r="C456" s="179" t="s">
        <v>25</v>
      </c>
      <c r="D456" s="179" t="s">
        <v>311</v>
      </c>
      <c r="E456" s="250" t="s">
        <v>218</v>
      </c>
      <c r="F456" s="250"/>
      <c r="G456" s="80" t="s">
        <v>77</v>
      </c>
      <c r="H456" s="81">
        <v>1</v>
      </c>
      <c r="I456" s="82">
        <v>278.64</v>
      </c>
      <c r="J456" s="82">
        <v>278.64</v>
      </c>
    </row>
    <row r="457" spans="1:10" ht="36" customHeight="1" x14ac:dyDescent="0.2">
      <c r="A457" s="180" t="s">
        <v>191</v>
      </c>
      <c r="B457" s="83" t="s">
        <v>312</v>
      </c>
      <c r="C457" s="180" t="s">
        <v>313</v>
      </c>
      <c r="D457" s="180" t="s">
        <v>314</v>
      </c>
      <c r="E457" s="251" t="s">
        <v>194</v>
      </c>
      <c r="F457" s="251"/>
      <c r="G457" s="84" t="s">
        <v>77</v>
      </c>
      <c r="H457" s="85">
        <v>3</v>
      </c>
      <c r="I457" s="86">
        <v>41.51</v>
      </c>
      <c r="J457" s="86">
        <v>124.53</v>
      </c>
    </row>
    <row r="458" spans="1:10" ht="25.5" x14ac:dyDescent="0.2">
      <c r="A458" s="181"/>
      <c r="B458" s="181"/>
      <c r="C458" s="181"/>
      <c r="D458" s="181"/>
      <c r="E458" s="181" t="s">
        <v>199</v>
      </c>
      <c r="F458" s="87">
        <v>127.57</v>
      </c>
      <c r="G458" s="181" t="s">
        <v>200</v>
      </c>
      <c r="H458" s="87">
        <v>0</v>
      </c>
      <c r="I458" s="181" t="s">
        <v>201</v>
      </c>
      <c r="J458" s="87">
        <v>127.57</v>
      </c>
    </row>
    <row r="459" spans="1:10" ht="15" thickBot="1" x14ac:dyDescent="0.25">
      <c r="A459" s="181"/>
      <c r="B459" s="181"/>
      <c r="C459" s="181"/>
      <c r="D459" s="181"/>
      <c r="E459" s="181" t="s">
        <v>202</v>
      </c>
      <c r="F459" s="87">
        <v>242.16</v>
      </c>
      <c r="G459" s="181"/>
      <c r="H459" s="252" t="s">
        <v>203</v>
      </c>
      <c r="I459" s="252"/>
      <c r="J459" s="87">
        <v>1251.5899999999999</v>
      </c>
    </row>
    <row r="460" spans="1:10" ht="0.95" customHeight="1" thickTop="1" x14ac:dyDescent="0.2">
      <c r="A460" s="88"/>
      <c r="B460" s="88"/>
      <c r="C460" s="88"/>
      <c r="D460" s="88"/>
      <c r="E460" s="88"/>
      <c r="F460" s="88"/>
      <c r="G460" s="88"/>
      <c r="H460" s="88"/>
      <c r="I460" s="88"/>
      <c r="J460" s="88"/>
    </row>
    <row r="461" spans="1:10" ht="18" customHeight="1" x14ac:dyDescent="0.2">
      <c r="A461" s="182" t="s">
        <v>1392</v>
      </c>
      <c r="B461" s="191" t="s">
        <v>6</v>
      </c>
      <c r="C461" s="182" t="s">
        <v>7</v>
      </c>
      <c r="D461" s="182" t="s">
        <v>8</v>
      </c>
      <c r="E461" s="218" t="s">
        <v>180</v>
      </c>
      <c r="F461" s="218"/>
      <c r="G461" s="192" t="s">
        <v>9</v>
      </c>
      <c r="H461" s="191" t="s">
        <v>10</v>
      </c>
      <c r="I461" s="191" t="s">
        <v>11</v>
      </c>
      <c r="J461" s="191" t="s">
        <v>13</v>
      </c>
    </row>
    <row r="462" spans="1:10" ht="84" customHeight="1" x14ac:dyDescent="0.2">
      <c r="A462" s="183" t="s">
        <v>181</v>
      </c>
      <c r="B462" s="75" t="s">
        <v>1118</v>
      </c>
      <c r="C462" s="183" t="s">
        <v>25</v>
      </c>
      <c r="D462" s="183" t="s">
        <v>59</v>
      </c>
      <c r="E462" s="249" t="s">
        <v>218</v>
      </c>
      <c r="F462" s="249"/>
      <c r="G462" s="76" t="s">
        <v>60</v>
      </c>
      <c r="H462" s="77">
        <v>1</v>
      </c>
      <c r="I462" s="78">
        <v>1172.8399999999999</v>
      </c>
      <c r="J462" s="78">
        <v>1172.8399999999999</v>
      </c>
    </row>
    <row r="463" spans="1:10" ht="24" customHeight="1" x14ac:dyDescent="0.2">
      <c r="A463" s="179" t="s">
        <v>183</v>
      </c>
      <c r="B463" s="79" t="s">
        <v>303</v>
      </c>
      <c r="C463" s="179" t="s">
        <v>21</v>
      </c>
      <c r="D463" s="179" t="s">
        <v>304</v>
      </c>
      <c r="E463" s="250" t="s">
        <v>188</v>
      </c>
      <c r="F463" s="250"/>
      <c r="G463" s="80" t="s">
        <v>31</v>
      </c>
      <c r="H463" s="81">
        <v>1.3</v>
      </c>
      <c r="I463" s="82">
        <v>19.940000000000001</v>
      </c>
      <c r="J463" s="82">
        <v>25.92</v>
      </c>
    </row>
    <row r="464" spans="1:10" ht="24" customHeight="1" x14ac:dyDescent="0.2">
      <c r="A464" s="179" t="s">
        <v>183</v>
      </c>
      <c r="B464" s="79" t="s">
        <v>189</v>
      </c>
      <c r="C464" s="179" t="s">
        <v>21</v>
      </c>
      <c r="D464" s="179" t="s">
        <v>190</v>
      </c>
      <c r="E464" s="250" t="s">
        <v>188</v>
      </c>
      <c r="F464" s="250"/>
      <c r="G464" s="80" t="s">
        <v>31</v>
      </c>
      <c r="H464" s="81">
        <v>0.67</v>
      </c>
      <c r="I464" s="82">
        <v>16.57</v>
      </c>
      <c r="J464" s="82">
        <v>11.1</v>
      </c>
    </row>
    <row r="465" spans="1:10" ht="24" customHeight="1" x14ac:dyDescent="0.2">
      <c r="A465" s="179" t="s">
        <v>183</v>
      </c>
      <c r="B465" s="79" t="s">
        <v>305</v>
      </c>
      <c r="C465" s="179" t="s">
        <v>25</v>
      </c>
      <c r="D465" s="179" t="s">
        <v>306</v>
      </c>
      <c r="E465" s="250" t="s">
        <v>218</v>
      </c>
      <c r="F465" s="250"/>
      <c r="G465" s="80" t="s">
        <v>307</v>
      </c>
      <c r="H465" s="81">
        <v>1.68</v>
      </c>
      <c r="I465" s="82">
        <v>380.09</v>
      </c>
      <c r="J465" s="82">
        <v>638.54999999999995</v>
      </c>
    </row>
    <row r="466" spans="1:10" ht="36" customHeight="1" x14ac:dyDescent="0.2">
      <c r="A466" s="179" t="s">
        <v>183</v>
      </c>
      <c r="B466" s="79" t="s">
        <v>308</v>
      </c>
      <c r="C466" s="179" t="s">
        <v>21</v>
      </c>
      <c r="D466" s="179" t="s">
        <v>309</v>
      </c>
      <c r="E466" s="250" t="s">
        <v>218</v>
      </c>
      <c r="F466" s="250"/>
      <c r="G466" s="80" t="s">
        <v>39</v>
      </c>
      <c r="H466" s="81">
        <v>10</v>
      </c>
      <c r="I466" s="82">
        <v>9.41</v>
      </c>
      <c r="J466" s="82">
        <v>94.1</v>
      </c>
    </row>
    <row r="467" spans="1:10" ht="48" customHeight="1" x14ac:dyDescent="0.2">
      <c r="A467" s="179" t="s">
        <v>183</v>
      </c>
      <c r="B467" s="79" t="s">
        <v>310</v>
      </c>
      <c r="C467" s="179" t="s">
        <v>25</v>
      </c>
      <c r="D467" s="179" t="s">
        <v>311</v>
      </c>
      <c r="E467" s="250" t="s">
        <v>218</v>
      </c>
      <c r="F467" s="250"/>
      <c r="G467" s="80" t="s">
        <v>77</v>
      </c>
      <c r="H467" s="81">
        <v>1</v>
      </c>
      <c r="I467" s="82">
        <v>278.64</v>
      </c>
      <c r="J467" s="82">
        <v>278.64</v>
      </c>
    </row>
    <row r="468" spans="1:10" ht="36" customHeight="1" x14ac:dyDescent="0.2">
      <c r="A468" s="180" t="s">
        <v>191</v>
      </c>
      <c r="B468" s="83" t="s">
        <v>312</v>
      </c>
      <c r="C468" s="180" t="s">
        <v>313</v>
      </c>
      <c r="D468" s="180" t="s">
        <v>314</v>
      </c>
      <c r="E468" s="251" t="s">
        <v>194</v>
      </c>
      <c r="F468" s="251"/>
      <c r="G468" s="84" t="s">
        <v>77</v>
      </c>
      <c r="H468" s="85">
        <v>3</v>
      </c>
      <c r="I468" s="86">
        <v>41.51</v>
      </c>
      <c r="J468" s="86">
        <v>124.53</v>
      </c>
    </row>
    <row r="469" spans="1:10" ht="25.5" x14ac:dyDescent="0.2">
      <c r="A469" s="181"/>
      <c r="B469" s="181"/>
      <c r="C469" s="181"/>
      <c r="D469" s="181"/>
      <c r="E469" s="181" t="s">
        <v>199</v>
      </c>
      <c r="F469" s="87">
        <v>153.57</v>
      </c>
      <c r="G469" s="181" t="s">
        <v>200</v>
      </c>
      <c r="H469" s="87">
        <v>0</v>
      </c>
      <c r="I469" s="181" t="s">
        <v>201</v>
      </c>
      <c r="J469" s="87">
        <v>153.57</v>
      </c>
    </row>
    <row r="470" spans="1:10" ht="15" thickBot="1" x14ac:dyDescent="0.25">
      <c r="A470" s="181"/>
      <c r="B470" s="181"/>
      <c r="C470" s="181"/>
      <c r="D470" s="181"/>
      <c r="E470" s="181" t="s">
        <v>202</v>
      </c>
      <c r="F470" s="87">
        <v>281.36</v>
      </c>
      <c r="G470" s="181"/>
      <c r="H470" s="252" t="s">
        <v>203</v>
      </c>
      <c r="I470" s="252"/>
      <c r="J470" s="87">
        <v>1454.2</v>
      </c>
    </row>
    <row r="471" spans="1:10" ht="0.95" customHeight="1" thickTop="1" x14ac:dyDescent="0.2">
      <c r="A471" s="88"/>
      <c r="B471" s="88"/>
      <c r="C471" s="88"/>
      <c r="D471" s="88"/>
      <c r="E471" s="88"/>
      <c r="F471" s="88"/>
      <c r="G471" s="88"/>
      <c r="H471" s="88"/>
      <c r="I471" s="88"/>
      <c r="J471" s="88"/>
    </row>
    <row r="472" spans="1:10" ht="18" customHeight="1" x14ac:dyDescent="0.2">
      <c r="A472" s="182" t="s">
        <v>1393</v>
      </c>
      <c r="B472" s="191" t="s">
        <v>6</v>
      </c>
      <c r="C472" s="182" t="s">
        <v>7</v>
      </c>
      <c r="D472" s="182" t="s">
        <v>8</v>
      </c>
      <c r="E472" s="218" t="s">
        <v>180</v>
      </c>
      <c r="F472" s="218"/>
      <c r="G472" s="192" t="s">
        <v>9</v>
      </c>
      <c r="H472" s="191" t="s">
        <v>10</v>
      </c>
      <c r="I472" s="191" t="s">
        <v>11</v>
      </c>
      <c r="J472" s="191" t="s">
        <v>13</v>
      </c>
    </row>
    <row r="473" spans="1:10" ht="36" customHeight="1" x14ac:dyDescent="0.2">
      <c r="A473" s="183" t="s">
        <v>181</v>
      </c>
      <c r="B473" s="75" t="s">
        <v>1150</v>
      </c>
      <c r="C473" s="183" t="s">
        <v>21</v>
      </c>
      <c r="D473" s="183" t="s">
        <v>1151</v>
      </c>
      <c r="E473" s="249" t="s">
        <v>218</v>
      </c>
      <c r="F473" s="249"/>
      <c r="G473" s="76" t="s">
        <v>77</v>
      </c>
      <c r="H473" s="77">
        <v>1</v>
      </c>
      <c r="I473" s="78">
        <v>3722.36</v>
      </c>
      <c r="J473" s="78">
        <v>3722.36</v>
      </c>
    </row>
    <row r="474" spans="1:10" ht="24" customHeight="1" x14ac:dyDescent="0.2">
      <c r="A474" s="179" t="s">
        <v>183</v>
      </c>
      <c r="B474" s="79" t="s">
        <v>189</v>
      </c>
      <c r="C474" s="179" t="s">
        <v>21</v>
      </c>
      <c r="D474" s="179" t="s">
        <v>190</v>
      </c>
      <c r="E474" s="250" t="s">
        <v>188</v>
      </c>
      <c r="F474" s="250"/>
      <c r="G474" s="80" t="s">
        <v>31</v>
      </c>
      <c r="H474" s="81">
        <v>6.57</v>
      </c>
      <c r="I474" s="82">
        <v>16.57</v>
      </c>
      <c r="J474" s="82">
        <v>108.86</v>
      </c>
    </row>
    <row r="475" spans="1:10" ht="24" customHeight="1" x14ac:dyDescent="0.2">
      <c r="A475" s="179" t="s">
        <v>183</v>
      </c>
      <c r="B475" s="79" t="s">
        <v>399</v>
      </c>
      <c r="C475" s="179" t="s">
        <v>21</v>
      </c>
      <c r="D475" s="179" t="s">
        <v>400</v>
      </c>
      <c r="E475" s="250" t="s">
        <v>188</v>
      </c>
      <c r="F475" s="250"/>
      <c r="G475" s="80" t="s">
        <v>31</v>
      </c>
      <c r="H475" s="81">
        <v>6.76</v>
      </c>
      <c r="I475" s="82">
        <v>17.3</v>
      </c>
      <c r="J475" s="82">
        <v>116.94</v>
      </c>
    </row>
    <row r="476" spans="1:10" ht="60" customHeight="1" x14ac:dyDescent="0.2">
      <c r="A476" s="180" t="s">
        <v>191</v>
      </c>
      <c r="B476" s="83" t="s">
        <v>1566</v>
      </c>
      <c r="C476" s="180" t="s">
        <v>21</v>
      </c>
      <c r="D476" s="180" t="s">
        <v>1567</v>
      </c>
      <c r="E476" s="251" t="s">
        <v>194</v>
      </c>
      <c r="F476" s="251"/>
      <c r="G476" s="84" t="s">
        <v>62</v>
      </c>
      <c r="H476" s="85">
        <v>2</v>
      </c>
      <c r="I476" s="86">
        <v>143.47</v>
      </c>
      <c r="J476" s="86">
        <v>286.94</v>
      </c>
    </row>
    <row r="477" spans="1:10" ht="24" customHeight="1" x14ac:dyDescent="0.2">
      <c r="A477" s="180" t="s">
        <v>191</v>
      </c>
      <c r="B477" s="83" t="s">
        <v>1568</v>
      </c>
      <c r="C477" s="180" t="s">
        <v>21</v>
      </c>
      <c r="D477" s="180" t="s">
        <v>1569</v>
      </c>
      <c r="E477" s="251" t="s">
        <v>194</v>
      </c>
      <c r="F477" s="251"/>
      <c r="G477" s="84" t="s">
        <v>77</v>
      </c>
      <c r="H477" s="85">
        <v>2</v>
      </c>
      <c r="I477" s="86">
        <v>773.21</v>
      </c>
      <c r="J477" s="86">
        <v>1546.42</v>
      </c>
    </row>
    <row r="478" spans="1:10" ht="24" customHeight="1" x14ac:dyDescent="0.2">
      <c r="A478" s="180" t="s">
        <v>191</v>
      </c>
      <c r="B478" s="83" t="s">
        <v>1570</v>
      </c>
      <c r="C478" s="180" t="s">
        <v>21</v>
      </c>
      <c r="D478" s="180" t="s">
        <v>1571</v>
      </c>
      <c r="E478" s="251" t="s">
        <v>194</v>
      </c>
      <c r="F478" s="251"/>
      <c r="G478" s="84" t="s">
        <v>23</v>
      </c>
      <c r="H478" s="85">
        <v>3.78</v>
      </c>
      <c r="I478" s="86">
        <v>440</v>
      </c>
      <c r="J478" s="86">
        <v>1663.2</v>
      </c>
    </row>
    <row r="479" spans="1:10" ht="25.5" x14ac:dyDescent="0.2">
      <c r="A479" s="181"/>
      <c r="B479" s="181"/>
      <c r="C479" s="181"/>
      <c r="D479" s="181"/>
      <c r="E479" s="181" t="s">
        <v>199</v>
      </c>
      <c r="F479" s="87">
        <v>141.13999999999999</v>
      </c>
      <c r="G479" s="181" t="s">
        <v>200</v>
      </c>
      <c r="H479" s="87">
        <v>0</v>
      </c>
      <c r="I479" s="181" t="s">
        <v>201</v>
      </c>
      <c r="J479" s="87">
        <v>141.13999999999999</v>
      </c>
    </row>
    <row r="480" spans="1:10" ht="15" thickBot="1" x14ac:dyDescent="0.25">
      <c r="A480" s="181"/>
      <c r="B480" s="181"/>
      <c r="C480" s="181"/>
      <c r="D480" s="181"/>
      <c r="E480" s="181" t="s">
        <v>202</v>
      </c>
      <c r="F480" s="87">
        <v>892.99</v>
      </c>
      <c r="G480" s="181"/>
      <c r="H480" s="252" t="s">
        <v>203</v>
      </c>
      <c r="I480" s="252"/>
      <c r="J480" s="87">
        <v>4615.3500000000004</v>
      </c>
    </row>
    <row r="481" spans="1:10" ht="0.95" customHeight="1" thickTop="1" x14ac:dyDescent="0.2">
      <c r="A481" s="88"/>
      <c r="B481" s="88"/>
      <c r="C481" s="88"/>
      <c r="D481" s="88"/>
      <c r="E481" s="88"/>
      <c r="F481" s="88"/>
      <c r="G481" s="88"/>
      <c r="H481" s="88"/>
      <c r="I481" s="88"/>
      <c r="J481" s="88"/>
    </row>
    <row r="482" spans="1:10" ht="18" customHeight="1" x14ac:dyDescent="0.2">
      <c r="A482" s="182" t="s">
        <v>1394</v>
      </c>
      <c r="B482" s="191" t="s">
        <v>6</v>
      </c>
      <c r="C482" s="182" t="s">
        <v>7</v>
      </c>
      <c r="D482" s="182" t="s">
        <v>8</v>
      </c>
      <c r="E482" s="218" t="s">
        <v>180</v>
      </c>
      <c r="F482" s="218"/>
      <c r="G482" s="192" t="s">
        <v>9</v>
      </c>
      <c r="H482" s="191" t="s">
        <v>10</v>
      </c>
      <c r="I482" s="191" t="s">
        <v>11</v>
      </c>
      <c r="J482" s="191" t="s">
        <v>13</v>
      </c>
    </row>
    <row r="483" spans="1:10" ht="24" customHeight="1" x14ac:dyDescent="0.2">
      <c r="A483" s="183" t="s">
        <v>181</v>
      </c>
      <c r="B483" s="75" t="s">
        <v>1245</v>
      </c>
      <c r="C483" s="183" t="s">
        <v>105</v>
      </c>
      <c r="D483" s="183" t="s">
        <v>1246</v>
      </c>
      <c r="E483" s="249" t="s">
        <v>440</v>
      </c>
      <c r="F483" s="249"/>
      <c r="G483" s="76" t="s">
        <v>77</v>
      </c>
      <c r="H483" s="77">
        <v>1</v>
      </c>
      <c r="I483" s="78">
        <v>410.13</v>
      </c>
      <c r="J483" s="78">
        <v>410.13</v>
      </c>
    </row>
    <row r="484" spans="1:10" ht="36" customHeight="1" x14ac:dyDescent="0.2">
      <c r="A484" s="180" t="s">
        <v>191</v>
      </c>
      <c r="B484" s="83" t="s">
        <v>1572</v>
      </c>
      <c r="C484" s="180" t="s">
        <v>105</v>
      </c>
      <c r="D484" s="180" t="s">
        <v>1573</v>
      </c>
      <c r="E484" s="251" t="s">
        <v>194</v>
      </c>
      <c r="F484" s="251"/>
      <c r="G484" s="84" t="s">
        <v>77</v>
      </c>
      <c r="H484" s="85">
        <v>1</v>
      </c>
      <c r="I484" s="86">
        <v>410.13</v>
      </c>
      <c r="J484" s="86">
        <v>410.13</v>
      </c>
    </row>
    <row r="485" spans="1:10" ht="25.5" x14ac:dyDescent="0.2">
      <c r="A485" s="181"/>
      <c r="B485" s="181"/>
      <c r="C485" s="181"/>
      <c r="D485" s="181"/>
      <c r="E485" s="181" t="s">
        <v>199</v>
      </c>
      <c r="F485" s="87">
        <v>0</v>
      </c>
      <c r="G485" s="181" t="s">
        <v>200</v>
      </c>
      <c r="H485" s="87">
        <v>0</v>
      </c>
      <c r="I485" s="181" t="s">
        <v>201</v>
      </c>
      <c r="J485" s="87">
        <v>0</v>
      </c>
    </row>
    <row r="486" spans="1:10" ht="15" thickBot="1" x14ac:dyDescent="0.25">
      <c r="A486" s="181"/>
      <c r="B486" s="181"/>
      <c r="C486" s="181"/>
      <c r="D486" s="181"/>
      <c r="E486" s="181" t="s">
        <v>202</v>
      </c>
      <c r="F486" s="87">
        <v>98.39</v>
      </c>
      <c r="G486" s="181"/>
      <c r="H486" s="252" t="s">
        <v>203</v>
      </c>
      <c r="I486" s="252"/>
      <c r="J486" s="87">
        <v>508.52</v>
      </c>
    </row>
    <row r="487" spans="1:10" ht="0.95" customHeight="1" thickTop="1" x14ac:dyDescent="0.2">
      <c r="A487" s="88"/>
      <c r="B487" s="88"/>
      <c r="C487" s="88"/>
      <c r="D487" s="88"/>
      <c r="E487" s="88"/>
      <c r="F487" s="88"/>
      <c r="G487" s="88"/>
      <c r="H487" s="88"/>
      <c r="I487" s="88"/>
      <c r="J487" s="88"/>
    </row>
    <row r="488" spans="1:10" ht="18" customHeight="1" x14ac:dyDescent="0.2">
      <c r="A488" s="182" t="s">
        <v>1395</v>
      </c>
      <c r="B488" s="191" t="s">
        <v>6</v>
      </c>
      <c r="C488" s="182" t="s">
        <v>7</v>
      </c>
      <c r="D488" s="182" t="s">
        <v>8</v>
      </c>
      <c r="E488" s="218" t="s">
        <v>180</v>
      </c>
      <c r="F488" s="218"/>
      <c r="G488" s="192" t="s">
        <v>9</v>
      </c>
      <c r="H488" s="191" t="s">
        <v>10</v>
      </c>
      <c r="I488" s="191" t="s">
        <v>11</v>
      </c>
      <c r="J488" s="191" t="s">
        <v>13</v>
      </c>
    </row>
    <row r="489" spans="1:10" ht="36" customHeight="1" x14ac:dyDescent="0.2">
      <c r="A489" s="183" t="s">
        <v>181</v>
      </c>
      <c r="B489" s="75" t="s">
        <v>1200</v>
      </c>
      <c r="C489" s="183" t="s">
        <v>21</v>
      </c>
      <c r="D489" s="183" t="s">
        <v>1094</v>
      </c>
      <c r="E489" s="249" t="s">
        <v>218</v>
      </c>
      <c r="F489" s="249"/>
      <c r="G489" s="76" t="s">
        <v>23</v>
      </c>
      <c r="H489" s="77">
        <v>1</v>
      </c>
      <c r="I489" s="78">
        <v>881.12</v>
      </c>
      <c r="J489" s="78">
        <v>881.12</v>
      </c>
    </row>
    <row r="490" spans="1:10" ht="24" customHeight="1" x14ac:dyDescent="0.2">
      <c r="A490" s="179" t="s">
        <v>183</v>
      </c>
      <c r="B490" s="79" t="s">
        <v>189</v>
      </c>
      <c r="C490" s="179" t="s">
        <v>21</v>
      </c>
      <c r="D490" s="179" t="s">
        <v>190</v>
      </c>
      <c r="E490" s="250" t="s">
        <v>188</v>
      </c>
      <c r="F490" s="250"/>
      <c r="G490" s="80" t="s">
        <v>31</v>
      </c>
      <c r="H490" s="81">
        <v>0.85299999999999998</v>
      </c>
      <c r="I490" s="82">
        <v>16.57</v>
      </c>
      <c r="J490" s="82">
        <v>14.13</v>
      </c>
    </row>
    <row r="491" spans="1:10" ht="24" customHeight="1" x14ac:dyDescent="0.2">
      <c r="A491" s="179" t="s">
        <v>183</v>
      </c>
      <c r="B491" s="79" t="s">
        <v>216</v>
      </c>
      <c r="C491" s="179" t="s">
        <v>21</v>
      </c>
      <c r="D491" s="179" t="s">
        <v>217</v>
      </c>
      <c r="E491" s="250" t="s">
        <v>188</v>
      </c>
      <c r="F491" s="250"/>
      <c r="G491" s="80" t="s">
        <v>31</v>
      </c>
      <c r="H491" s="81">
        <v>1.7070000000000001</v>
      </c>
      <c r="I491" s="82">
        <v>20.82</v>
      </c>
      <c r="J491" s="82">
        <v>35.53</v>
      </c>
    </row>
    <row r="492" spans="1:10" ht="36" customHeight="1" x14ac:dyDescent="0.2">
      <c r="A492" s="180" t="s">
        <v>191</v>
      </c>
      <c r="B492" s="83" t="s">
        <v>1574</v>
      </c>
      <c r="C492" s="180" t="s">
        <v>21</v>
      </c>
      <c r="D492" s="180" t="s">
        <v>1575</v>
      </c>
      <c r="E492" s="251" t="s">
        <v>194</v>
      </c>
      <c r="F492" s="251"/>
      <c r="G492" s="84" t="s">
        <v>77</v>
      </c>
      <c r="H492" s="85">
        <v>2.0832999999999999</v>
      </c>
      <c r="I492" s="86">
        <v>382.93</v>
      </c>
      <c r="J492" s="86">
        <v>797.75</v>
      </c>
    </row>
    <row r="493" spans="1:10" ht="36" customHeight="1" x14ac:dyDescent="0.2">
      <c r="A493" s="180" t="s">
        <v>191</v>
      </c>
      <c r="B493" s="83" t="s">
        <v>1576</v>
      </c>
      <c r="C493" s="180" t="s">
        <v>21</v>
      </c>
      <c r="D493" s="180" t="s">
        <v>1577</v>
      </c>
      <c r="E493" s="251" t="s">
        <v>194</v>
      </c>
      <c r="F493" s="251"/>
      <c r="G493" s="84" t="s">
        <v>77</v>
      </c>
      <c r="H493" s="85">
        <v>24.4</v>
      </c>
      <c r="I493" s="86">
        <v>0.26</v>
      </c>
      <c r="J493" s="86">
        <v>6.34</v>
      </c>
    </row>
    <row r="494" spans="1:10" ht="24" customHeight="1" x14ac:dyDescent="0.2">
      <c r="A494" s="180" t="s">
        <v>191</v>
      </c>
      <c r="B494" s="83" t="s">
        <v>1578</v>
      </c>
      <c r="C494" s="180" t="s">
        <v>21</v>
      </c>
      <c r="D494" s="180" t="s">
        <v>1579</v>
      </c>
      <c r="E494" s="251" t="s">
        <v>194</v>
      </c>
      <c r="F494" s="251"/>
      <c r="G494" s="84" t="s">
        <v>77</v>
      </c>
      <c r="H494" s="85">
        <v>1.2466999999999999</v>
      </c>
      <c r="I494" s="86">
        <v>21.96</v>
      </c>
      <c r="J494" s="86">
        <v>27.37</v>
      </c>
    </row>
    <row r="495" spans="1:10" ht="25.5" x14ac:dyDescent="0.2">
      <c r="A495" s="181"/>
      <c r="B495" s="181"/>
      <c r="C495" s="181"/>
      <c r="D495" s="181"/>
      <c r="E495" s="181" t="s">
        <v>199</v>
      </c>
      <c r="F495" s="87">
        <v>33.35</v>
      </c>
      <c r="G495" s="181" t="s">
        <v>200</v>
      </c>
      <c r="H495" s="87">
        <v>0</v>
      </c>
      <c r="I495" s="181" t="s">
        <v>201</v>
      </c>
      <c r="J495" s="87">
        <v>33.35</v>
      </c>
    </row>
    <row r="496" spans="1:10" ht="15" thickBot="1" x14ac:dyDescent="0.25">
      <c r="A496" s="181"/>
      <c r="B496" s="181"/>
      <c r="C496" s="181"/>
      <c r="D496" s="181"/>
      <c r="E496" s="181" t="s">
        <v>202</v>
      </c>
      <c r="F496" s="87">
        <v>211.38</v>
      </c>
      <c r="G496" s="181"/>
      <c r="H496" s="252" t="s">
        <v>203</v>
      </c>
      <c r="I496" s="252"/>
      <c r="J496" s="87">
        <v>1092.5</v>
      </c>
    </row>
    <row r="497" spans="1:10" ht="0.95" customHeight="1" thickTop="1" x14ac:dyDescent="0.2">
      <c r="A497" s="88"/>
      <c r="B497" s="88"/>
      <c r="C497" s="88"/>
      <c r="D497" s="88"/>
      <c r="E497" s="88"/>
      <c r="F497" s="88"/>
      <c r="G497" s="88"/>
      <c r="H497" s="88"/>
      <c r="I497" s="88"/>
      <c r="J497" s="88"/>
    </row>
    <row r="498" spans="1:10" ht="18" customHeight="1" x14ac:dyDescent="0.2">
      <c r="A498" s="182" t="s">
        <v>53</v>
      </c>
      <c r="B498" s="191" t="s">
        <v>6</v>
      </c>
      <c r="C498" s="182" t="s">
        <v>7</v>
      </c>
      <c r="D498" s="182" t="s">
        <v>8</v>
      </c>
      <c r="E498" s="218" t="s">
        <v>180</v>
      </c>
      <c r="F498" s="218"/>
      <c r="G498" s="192" t="s">
        <v>9</v>
      </c>
      <c r="H498" s="191" t="s">
        <v>10</v>
      </c>
      <c r="I498" s="191" t="s">
        <v>11</v>
      </c>
      <c r="J498" s="191" t="s">
        <v>13</v>
      </c>
    </row>
    <row r="499" spans="1:10" ht="48" customHeight="1" x14ac:dyDescent="0.2">
      <c r="A499" s="183" t="s">
        <v>181</v>
      </c>
      <c r="B499" s="75" t="s">
        <v>86</v>
      </c>
      <c r="C499" s="183" t="s">
        <v>25</v>
      </c>
      <c r="D499" s="183" t="s">
        <v>87</v>
      </c>
      <c r="E499" s="249" t="s">
        <v>388</v>
      </c>
      <c r="F499" s="249"/>
      <c r="G499" s="76" t="s">
        <v>60</v>
      </c>
      <c r="H499" s="77">
        <v>1</v>
      </c>
      <c r="I499" s="78">
        <v>483.72</v>
      </c>
      <c r="J499" s="78">
        <v>483.72</v>
      </c>
    </row>
    <row r="500" spans="1:10" ht="24" customHeight="1" x14ac:dyDescent="0.2">
      <c r="A500" s="179" t="s">
        <v>183</v>
      </c>
      <c r="B500" s="79" t="s">
        <v>337</v>
      </c>
      <c r="C500" s="179" t="s">
        <v>21</v>
      </c>
      <c r="D500" s="179" t="s">
        <v>338</v>
      </c>
      <c r="E500" s="250" t="s">
        <v>188</v>
      </c>
      <c r="F500" s="250"/>
      <c r="G500" s="80" t="s">
        <v>31</v>
      </c>
      <c r="H500" s="81">
        <v>1.1456999999999999</v>
      </c>
      <c r="I500" s="82">
        <v>20.420000000000002</v>
      </c>
      <c r="J500" s="82">
        <v>23.39</v>
      </c>
    </row>
    <row r="501" spans="1:10" ht="24" customHeight="1" x14ac:dyDescent="0.2">
      <c r="A501" s="179" t="s">
        <v>183</v>
      </c>
      <c r="B501" s="79" t="s">
        <v>189</v>
      </c>
      <c r="C501" s="179" t="s">
        <v>21</v>
      </c>
      <c r="D501" s="179" t="s">
        <v>190</v>
      </c>
      <c r="E501" s="250" t="s">
        <v>188</v>
      </c>
      <c r="F501" s="250"/>
      <c r="G501" s="80" t="s">
        <v>31</v>
      </c>
      <c r="H501" s="81">
        <v>0.75390000000000001</v>
      </c>
      <c r="I501" s="82">
        <v>16.57</v>
      </c>
      <c r="J501" s="82">
        <v>12.49</v>
      </c>
    </row>
    <row r="502" spans="1:10" ht="24" customHeight="1" x14ac:dyDescent="0.2">
      <c r="A502" s="180" t="s">
        <v>191</v>
      </c>
      <c r="B502" s="83" t="s">
        <v>380</v>
      </c>
      <c r="C502" s="180" t="s">
        <v>21</v>
      </c>
      <c r="D502" s="180" t="s">
        <v>381</v>
      </c>
      <c r="E502" s="251" t="s">
        <v>194</v>
      </c>
      <c r="F502" s="251"/>
      <c r="G502" s="84" t="s">
        <v>46</v>
      </c>
      <c r="H502" s="85">
        <v>0.40079999999999999</v>
      </c>
      <c r="I502" s="86">
        <v>46.55</v>
      </c>
      <c r="J502" s="86">
        <v>18.649999999999999</v>
      </c>
    </row>
    <row r="503" spans="1:10" ht="36" customHeight="1" x14ac:dyDescent="0.2">
      <c r="A503" s="180" t="s">
        <v>191</v>
      </c>
      <c r="B503" s="83" t="s">
        <v>389</v>
      </c>
      <c r="C503" s="180" t="s">
        <v>21</v>
      </c>
      <c r="D503" s="180" t="s">
        <v>390</v>
      </c>
      <c r="E503" s="251" t="s">
        <v>194</v>
      </c>
      <c r="F503" s="251"/>
      <c r="G503" s="84" t="s">
        <v>77</v>
      </c>
      <c r="H503" s="85">
        <v>5</v>
      </c>
      <c r="I503" s="86">
        <v>0.55000000000000004</v>
      </c>
      <c r="J503" s="86">
        <v>2.75</v>
      </c>
    </row>
    <row r="504" spans="1:10" ht="24" customHeight="1" x14ac:dyDescent="0.2">
      <c r="A504" s="180" t="s">
        <v>191</v>
      </c>
      <c r="B504" s="83" t="s">
        <v>391</v>
      </c>
      <c r="C504" s="180" t="s">
        <v>21</v>
      </c>
      <c r="D504" s="180" t="s">
        <v>392</v>
      </c>
      <c r="E504" s="251" t="s">
        <v>194</v>
      </c>
      <c r="F504" s="251"/>
      <c r="G504" s="84" t="s">
        <v>46</v>
      </c>
      <c r="H504" s="85">
        <v>1.6199999999999999E-2</v>
      </c>
      <c r="I504" s="86">
        <v>98.93</v>
      </c>
      <c r="J504" s="86">
        <v>1.6</v>
      </c>
    </row>
    <row r="505" spans="1:10" ht="24" customHeight="1" x14ac:dyDescent="0.2">
      <c r="A505" s="180" t="s">
        <v>191</v>
      </c>
      <c r="B505" s="83" t="s">
        <v>393</v>
      </c>
      <c r="C505" s="180" t="s">
        <v>21</v>
      </c>
      <c r="D505" s="180" t="s">
        <v>394</v>
      </c>
      <c r="E505" s="251" t="s">
        <v>194</v>
      </c>
      <c r="F505" s="251"/>
      <c r="G505" s="84" t="s">
        <v>77</v>
      </c>
      <c r="H505" s="85">
        <v>2</v>
      </c>
      <c r="I505" s="86">
        <v>25.94</v>
      </c>
      <c r="J505" s="86">
        <v>51.88</v>
      </c>
    </row>
    <row r="506" spans="1:10" ht="36" customHeight="1" x14ac:dyDescent="0.2">
      <c r="A506" s="180" t="s">
        <v>191</v>
      </c>
      <c r="B506" s="83" t="s">
        <v>395</v>
      </c>
      <c r="C506" s="180" t="s">
        <v>21</v>
      </c>
      <c r="D506" s="180" t="s">
        <v>396</v>
      </c>
      <c r="E506" s="251" t="s">
        <v>320</v>
      </c>
      <c r="F506" s="251"/>
      <c r="G506" s="84" t="s">
        <v>77</v>
      </c>
      <c r="H506" s="85">
        <v>1</v>
      </c>
      <c r="I506" s="86">
        <v>136.82</v>
      </c>
      <c r="J506" s="86">
        <v>136.82</v>
      </c>
    </row>
    <row r="507" spans="1:10" ht="36" customHeight="1" x14ac:dyDescent="0.2">
      <c r="A507" s="180" t="s">
        <v>191</v>
      </c>
      <c r="B507" s="83" t="s">
        <v>397</v>
      </c>
      <c r="C507" s="180" t="s">
        <v>21</v>
      </c>
      <c r="D507" s="180" t="s">
        <v>398</v>
      </c>
      <c r="E507" s="251" t="s">
        <v>194</v>
      </c>
      <c r="F507" s="251"/>
      <c r="G507" s="84" t="s">
        <v>23</v>
      </c>
      <c r="H507" s="85">
        <v>0.42</v>
      </c>
      <c r="I507" s="86">
        <v>562.26</v>
      </c>
      <c r="J507" s="86">
        <v>236.14</v>
      </c>
    </row>
    <row r="508" spans="1:10" ht="25.5" x14ac:dyDescent="0.2">
      <c r="A508" s="181"/>
      <c r="B508" s="181"/>
      <c r="C508" s="181"/>
      <c r="D508" s="181"/>
      <c r="E508" s="181" t="s">
        <v>199</v>
      </c>
      <c r="F508" s="87">
        <v>23.8</v>
      </c>
      <c r="G508" s="181" t="s">
        <v>200</v>
      </c>
      <c r="H508" s="87">
        <v>0</v>
      </c>
      <c r="I508" s="181" t="s">
        <v>201</v>
      </c>
      <c r="J508" s="87">
        <v>23.8</v>
      </c>
    </row>
    <row r="509" spans="1:10" ht="15" thickBot="1" x14ac:dyDescent="0.25">
      <c r="A509" s="181"/>
      <c r="B509" s="181"/>
      <c r="C509" s="181"/>
      <c r="D509" s="181"/>
      <c r="E509" s="181" t="s">
        <v>202</v>
      </c>
      <c r="F509" s="87">
        <v>116.04</v>
      </c>
      <c r="G509" s="181"/>
      <c r="H509" s="252" t="s">
        <v>203</v>
      </c>
      <c r="I509" s="252"/>
      <c r="J509" s="87">
        <v>599.76</v>
      </c>
    </row>
    <row r="510" spans="1:10" ht="0.95" customHeight="1" thickTop="1" x14ac:dyDescent="0.2">
      <c r="A510" s="88"/>
      <c r="B510" s="88"/>
      <c r="C510" s="88"/>
      <c r="D510" s="88"/>
      <c r="E510" s="88"/>
      <c r="F510" s="88"/>
      <c r="G510" s="88"/>
      <c r="H510" s="88"/>
      <c r="I510" s="88"/>
      <c r="J510" s="88"/>
    </row>
    <row r="511" spans="1:10" ht="18" customHeight="1" x14ac:dyDescent="0.2">
      <c r="A511" s="182" t="s">
        <v>1397</v>
      </c>
      <c r="B511" s="191" t="s">
        <v>6</v>
      </c>
      <c r="C511" s="182" t="s">
        <v>7</v>
      </c>
      <c r="D511" s="182" t="s">
        <v>8</v>
      </c>
      <c r="E511" s="218" t="s">
        <v>180</v>
      </c>
      <c r="F511" s="218"/>
      <c r="G511" s="192" t="s">
        <v>9</v>
      </c>
      <c r="H511" s="191" t="s">
        <v>10</v>
      </c>
      <c r="I511" s="191" t="s">
        <v>11</v>
      </c>
      <c r="J511" s="191" t="s">
        <v>13</v>
      </c>
    </row>
    <row r="512" spans="1:10" ht="48" customHeight="1" x14ac:dyDescent="0.2">
      <c r="A512" s="183" t="s">
        <v>181</v>
      </c>
      <c r="B512" s="75" t="s">
        <v>88</v>
      </c>
      <c r="C512" s="183" t="s">
        <v>25</v>
      </c>
      <c r="D512" s="183" t="s">
        <v>89</v>
      </c>
      <c r="E512" s="249" t="s">
        <v>388</v>
      </c>
      <c r="F512" s="249"/>
      <c r="G512" s="76" t="s">
        <v>60</v>
      </c>
      <c r="H512" s="77">
        <v>1</v>
      </c>
      <c r="I512" s="78">
        <v>1823.94</v>
      </c>
      <c r="J512" s="78">
        <v>1823.94</v>
      </c>
    </row>
    <row r="513" spans="1:10" ht="24" customHeight="1" x14ac:dyDescent="0.2">
      <c r="A513" s="179" t="s">
        <v>183</v>
      </c>
      <c r="B513" s="79" t="s">
        <v>337</v>
      </c>
      <c r="C513" s="179" t="s">
        <v>21</v>
      </c>
      <c r="D513" s="179" t="s">
        <v>338</v>
      </c>
      <c r="E513" s="250" t="s">
        <v>188</v>
      </c>
      <c r="F513" s="250"/>
      <c r="G513" s="80" t="s">
        <v>31</v>
      </c>
      <c r="H513" s="81">
        <v>3.3374999999999999</v>
      </c>
      <c r="I513" s="82">
        <v>20.420000000000002</v>
      </c>
      <c r="J513" s="82">
        <v>68.150000000000006</v>
      </c>
    </row>
    <row r="514" spans="1:10" ht="24" customHeight="1" x14ac:dyDescent="0.2">
      <c r="A514" s="179" t="s">
        <v>183</v>
      </c>
      <c r="B514" s="79" t="s">
        <v>189</v>
      </c>
      <c r="C514" s="179" t="s">
        <v>21</v>
      </c>
      <c r="D514" s="179" t="s">
        <v>190</v>
      </c>
      <c r="E514" s="250" t="s">
        <v>188</v>
      </c>
      <c r="F514" s="250"/>
      <c r="G514" s="80" t="s">
        <v>31</v>
      </c>
      <c r="H514" s="81">
        <v>2.1962999999999999</v>
      </c>
      <c r="I514" s="82">
        <v>16.57</v>
      </c>
      <c r="J514" s="82">
        <v>36.39</v>
      </c>
    </row>
    <row r="515" spans="1:10" ht="24" customHeight="1" x14ac:dyDescent="0.2">
      <c r="A515" s="180" t="s">
        <v>191</v>
      </c>
      <c r="B515" s="83" t="s">
        <v>380</v>
      </c>
      <c r="C515" s="180" t="s">
        <v>21</v>
      </c>
      <c r="D515" s="180" t="s">
        <v>381</v>
      </c>
      <c r="E515" s="251" t="s">
        <v>194</v>
      </c>
      <c r="F515" s="251"/>
      <c r="G515" s="84" t="s">
        <v>46</v>
      </c>
      <c r="H515" s="85">
        <v>1.1676</v>
      </c>
      <c r="I515" s="86">
        <v>46.55</v>
      </c>
      <c r="J515" s="86">
        <v>54.35</v>
      </c>
    </row>
    <row r="516" spans="1:10" ht="36" customHeight="1" x14ac:dyDescent="0.2">
      <c r="A516" s="180" t="s">
        <v>191</v>
      </c>
      <c r="B516" s="83" t="s">
        <v>389</v>
      </c>
      <c r="C516" s="180" t="s">
        <v>21</v>
      </c>
      <c r="D516" s="180" t="s">
        <v>390</v>
      </c>
      <c r="E516" s="251" t="s">
        <v>194</v>
      </c>
      <c r="F516" s="251"/>
      <c r="G516" s="84" t="s">
        <v>77</v>
      </c>
      <c r="H516" s="85">
        <v>13</v>
      </c>
      <c r="I516" s="86">
        <v>0.55000000000000004</v>
      </c>
      <c r="J516" s="86">
        <v>7.15</v>
      </c>
    </row>
    <row r="517" spans="1:10" ht="24" customHeight="1" x14ac:dyDescent="0.2">
      <c r="A517" s="180" t="s">
        <v>191</v>
      </c>
      <c r="B517" s="83" t="s">
        <v>391</v>
      </c>
      <c r="C517" s="180" t="s">
        <v>21</v>
      </c>
      <c r="D517" s="180" t="s">
        <v>392</v>
      </c>
      <c r="E517" s="251" t="s">
        <v>194</v>
      </c>
      <c r="F517" s="251"/>
      <c r="G517" s="84" t="s">
        <v>46</v>
      </c>
      <c r="H517" s="85">
        <v>4.7100000000000003E-2</v>
      </c>
      <c r="I517" s="86">
        <v>98.93</v>
      </c>
      <c r="J517" s="86">
        <v>4.6500000000000004</v>
      </c>
    </row>
    <row r="518" spans="1:10" ht="24" customHeight="1" x14ac:dyDescent="0.2">
      <c r="A518" s="180" t="s">
        <v>191</v>
      </c>
      <c r="B518" s="83" t="s">
        <v>393</v>
      </c>
      <c r="C518" s="180" t="s">
        <v>21</v>
      </c>
      <c r="D518" s="180" t="s">
        <v>394</v>
      </c>
      <c r="E518" s="251" t="s">
        <v>194</v>
      </c>
      <c r="F518" s="251"/>
      <c r="G518" s="84" t="s">
        <v>77</v>
      </c>
      <c r="H518" s="85">
        <v>4</v>
      </c>
      <c r="I518" s="86">
        <v>25.94</v>
      </c>
      <c r="J518" s="86">
        <v>103.76</v>
      </c>
    </row>
    <row r="519" spans="1:10" ht="36" customHeight="1" x14ac:dyDescent="0.2">
      <c r="A519" s="180" t="s">
        <v>191</v>
      </c>
      <c r="B519" s="83" t="s">
        <v>395</v>
      </c>
      <c r="C519" s="180" t="s">
        <v>21</v>
      </c>
      <c r="D519" s="180" t="s">
        <v>396</v>
      </c>
      <c r="E519" s="251" t="s">
        <v>320</v>
      </c>
      <c r="F519" s="251"/>
      <c r="G519" s="84" t="s">
        <v>77</v>
      </c>
      <c r="H519" s="85">
        <v>1</v>
      </c>
      <c r="I519" s="86">
        <v>136.82</v>
      </c>
      <c r="J519" s="86">
        <v>136.82</v>
      </c>
    </row>
    <row r="520" spans="1:10" ht="36" customHeight="1" x14ac:dyDescent="0.2">
      <c r="A520" s="180" t="s">
        <v>191</v>
      </c>
      <c r="B520" s="83" t="s">
        <v>397</v>
      </c>
      <c r="C520" s="180" t="s">
        <v>21</v>
      </c>
      <c r="D520" s="180" t="s">
        <v>398</v>
      </c>
      <c r="E520" s="251" t="s">
        <v>194</v>
      </c>
      <c r="F520" s="251"/>
      <c r="G520" s="84" t="s">
        <v>23</v>
      </c>
      <c r="H520" s="85">
        <v>2.5125000000000002</v>
      </c>
      <c r="I520" s="86">
        <v>562.26</v>
      </c>
      <c r="J520" s="86">
        <v>1412.67</v>
      </c>
    </row>
    <row r="521" spans="1:10" ht="25.5" x14ac:dyDescent="0.2">
      <c r="A521" s="181"/>
      <c r="B521" s="181"/>
      <c r="C521" s="181"/>
      <c r="D521" s="181"/>
      <c r="E521" s="181" t="s">
        <v>199</v>
      </c>
      <c r="F521" s="87">
        <v>69.319999999999993</v>
      </c>
      <c r="G521" s="181" t="s">
        <v>200</v>
      </c>
      <c r="H521" s="87">
        <v>0</v>
      </c>
      <c r="I521" s="181" t="s">
        <v>201</v>
      </c>
      <c r="J521" s="87">
        <v>69.319999999999993</v>
      </c>
    </row>
    <row r="522" spans="1:10" ht="15" thickBot="1" x14ac:dyDescent="0.25">
      <c r="A522" s="181"/>
      <c r="B522" s="181"/>
      <c r="C522" s="181"/>
      <c r="D522" s="181"/>
      <c r="E522" s="181" t="s">
        <v>202</v>
      </c>
      <c r="F522" s="87">
        <v>437.56</v>
      </c>
      <c r="G522" s="181"/>
      <c r="H522" s="252" t="s">
        <v>203</v>
      </c>
      <c r="I522" s="252"/>
      <c r="J522" s="87">
        <v>2261.5</v>
      </c>
    </row>
    <row r="523" spans="1:10" ht="0.95" customHeight="1" thickTop="1" x14ac:dyDescent="0.2">
      <c r="A523" s="88"/>
      <c r="B523" s="88"/>
      <c r="C523" s="88"/>
      <c r="D523" s="88"/>
      <c r="E523" s="88"/>
      <c r="F523" s="88"/>
      <c r="G523" s="88"/>
      <c r="H523" s="88"/>
      <c r="I523" s="88"/>
      <c r="J523" s="88"/>
    </row>
    <row r="524" spans="1:10" ht="18" customHeight="1" x14ac:dyDescent="0.2">
      <c r="A524" s="182" t="s">
        <v>1398</v>
      </c>
      <c r="B524" s="191" t="s">
        <v>6</v>
      </c>
      <c r="C524" s="182" t="s">
        <v>7</v>
      </c>
      <c r="D524" s="182" t="s">
        <v>8</v>
      </c>
      <c r="E524" s="218" t="s">
        <v>180</v>
      </c>
      <c r="F524" s="218"/>
      <c r="G524" s="192" t="s">
        <v>9</v>
      </c>
      <c r="H524" s="191" t="s">
        <v>10</v>
      </c>
      <c r="I524" s="191" t="s">
        <v>11</v>
      </c>
      <c r="J524" s="191" t="s">
        <v>13</v>
      </c>
    </row>
    <row r="525" spans="1:10" ht="36" customHeight="1" x14ac:dyDescent="0.2">
      <c r="A525" s="183" t="s">
        <v>181</v>
      </c>
      <c r="B525" s="75" t="s">
        <v>1243</v>
      </c>
      <c r="C525" s="183" t="s">
        <v>25</v>
      </c>
      <c r="D525" s="183" t="s">
        <v>1244</v>
      </c>
      <c r="E525" s="249" t="s">
        <v>388</v>
      </c>
      <c r="F525" s="249"/>
      <c r="G525" s="76" t="s">
        <v>60</v>
      </c>
      <c r="H525" s="77">
        <v>1</v>
      </c>
      <c r="I525" s="78">
        <v>812.94</v>
      </c>
      <c r="J525" s="78">
        <v>812.94</v>
      </c>
    </row>
    <row r="526" spans="1:10" ht="24" customHeight="1" x14ac:dyDescent="0.2">
      <c r="A526" s="179" t="s">
        <v>183</v>
      </c>
      <c r="B526" s="79" t="s">
        <v>337</v>
      </c>
      <c r="C526" s="179" t="s">
        <v>21</v>
      </c>
      <c r="D526" s="179" t="s">
        <v>338</v>
      </c>
      <c r="E526" s="250" t="s">
        <v>188</v>
      </c>
      <c r="F526" s="250"/>
      <c r="G526" s="80" t="s">
        <v>31</v>
      </c>
      <c r="H526" s="81">
        <v>3.3374999999999999</v>
      </c>
      <c r="I526" s="82">
        <v>20.420000000000002</v>
      </c>
      <c r="J526" s="82">
        <v>68.150000000000006</v>
      </c>
    </row>
    <row r="527" spans="1:10" ht="24" customHeight="1" x14ac:dyDescent="0.2">
      <c r="A527" s="179" t="s">
        <v>183</v>
      </c>
      <c r="B527" s="79" t="s">
        <v>189</v>
      </c>
      <c r="C527" s="179" t="s">
        <v>21</v>
      </c>
      <c r="D527" s="179" t="s">
        <v>190</v>
      </c>
      <c r="E527" s="250" t="s">
        <v>188</v>
      </c>
      <c r="F527" s="250"/>
      <c r="G527" s="80" t="s">
        <v>31</v>
      </c>
      <c r="H527" s="81">
        <v>2.1962999999999999</v>
      </c>
      <c r="I527" s="82">
        <v>16.57</v>
      </c>
      <c r="J527" s="82">
        <v>36.39</v>
      </c>
    </row>
    <row r="528" spans="1:10" ht="24" customHeight="1" x14ac:dyDescent="0.2">
      <c r="A528" s="180" t="s">
        <v>191</v>
      </c>
      <c r="B528" s="83" t="s">
        <v>380</v>
      </c>
      <c r="C528" s="180" t="s">
        <v>21</v>
      </c>
      <c r="D528" s="180" t="s">
        <v>381</v>
      </c>
      <c r="E528" s="251" t="s">
        <v>194</v>
      </c>
      <c r="F528" s="251"/>
      <c r="G528" s="84" t="s">
        <v>46</v>
      </c>
      <c r="H528" s="85">
        <v>1.1676</v>
      </c>
      <c r="I528" s="86">
        <v>46.55</v>
      </c>
      <c r="J528" s="86">
        <v>54.35</v>
      </c>
    </row>
    <row r="529" spans="1:10" ht="36" customHeight="1" x14ac:dyDescent="0.2">
      <c r="A529" s="180" t="s">
        <v>191</v>
      </c>
      <c r="B529" s="83" t="s">
        <v>389</v>
      </c>
      <c r="C529" s="180" t="s">
        <v>21</v>
      </c>
      <c r="D529" s="180" t="s">
        <v>390</v>
      </c>
      <c r="E529" s="251" t="s">
        <v>194</v>
      </c>
      <c r="F529" s="251"/>
      <c r="G529" s="84" t="s">
        <v>77</v>
      </c>
      <c r="H529" s="85">
        <v>13</v>
      </c>
      <c r="I529" s="86">
        <v>0.55000000000000004</v>
      </c>
      <c r="J529" s="86">
        <v>7.15</v>
      </c>
    </row>
    <row r="530" spans="1:10" ht="24" customHeight="1" x14ac:dyDescent="0.2">
      <c r="A530" s="180" t="s">
        <v>191</v>
      </c>
      <c r="B530" s="83" t="s">
        <v>391</v>
      </c>
      <c r="C530" s="180" t="s">
        <v>21</v>
      </c>
      <c r="D530" s="180" t="s">
        <v>392</v>
      </c>
      <c r="E530" s="251" t="s">
        <v>194</v>
      </c>
      <c r="F530" s="251"/>
      <c r="G530" s="84" t="s">
        <v>46</v>
      </c>
      <c r="H530" s="85">
        <v>4.7100000000000003E-2</v>
      </c>
      <c r="I530" s="86">
        <v>98.93</v>
      </c>
      <c r="J530" s="86">
        <v>4.6500000000000004</v>
      </c>
    </row>
    <row r="531" spans="1:10" ht="24" customHeight="1" x14ac:dyDescent="0.2">
      <c r="A531" s="180" t="s">
        <v>191</v>
      </c>
      <c r="B531" s="83" t="s">
        <v>393</v>
      </c>
      <c r="C531" s="180" t="s">
        <v>21</v>
      </c>
      <c r="D531" s="180" t="s">
        <v>394</v>
      </c>
      <c r="E531" s="251" t="s">
        <v>194</v>
      </c>
      <c r="F531" s="251"/>
      <c r="G531" s="84" t="s">
        <v>77</v>
      </c>
      <c r="H531" s="85">
        <v>2</v>
      </c>
      <c r="I531" s="86">
        <v>25.94</v>
      </c>
      <c r="J531" s="86">
        <v>51.88</v>
      </c>
    </row>
    <row r="532" spans="1:10" ht="36" customHeight="1" x14ac:dyDescent="0.2">
      <c r="A532" s="180" t="s">
        <v>191</v>
      </c>
      <c r="B532" s="83" t="s">
        <v>397</v>
      </c>
      <c r="C532" s="180" t="s">
        <v>21</v>
      </c>
      <c r="D532" s="180" t="s">
        <v>398</v>
      </c>
      <c r="E532" s="251" t="s">
        <v>194</v>
      </c>
      <c r="F532" s="251"/>
      <c r="G532" s="84" t="s">
        <v>23</v>
      </c>
      <c r="H532" s="85">
        <v>1.05</v>
      </c>
      <c r="I532" s="86">
        <v>562.26</v>
      </c>
      <c r="J532" s="86">
        <v>590.37</v>
      </c>
    </row>
    <row r="533" spans="1:10" ht="25.5" x14ac:dyDescent="0.2">
      <c r="A533" s="181"/>
      <c r="B533" s="181"/>
      <c r="C533" s="181"/>
      <c r="D533" s="181"/>
      <c r="E533" s="181" t="s">
        <v>199</v>
      </c>
      <c r="F533" s="87">
        <v>69.319999999999993</v>
      </c>
      <c r="G533" s="181" t="s">
        <v>200</v>
      </c>
      <c r="H533" s="87">
        <v>0</v>
      </c>
      <c r="I533" s="181" t="s">
        <v>201</v>
      </c>
      <c r="J533" s="87">
        <v>69.319999999999993</v>
      </c>
    </row>
    <row r="534" spans="1:10" ht="15" thickBot="1" x14ac:dyDescent="0.25">
      <c r="A534" s="181"/>
      <c r="B534" s="181"/>
      <c r="C534" s="181"/>
      <c r="D534" s="181"/>
      <c r="E534" s="181" t="s">
        <v>202</v>
      </c>
      <c r="F534" s="87">
        <v>195.02</v>
      </c>
      <c r="G534" s="181"/>
      <c r="H534" s="252" t="s">
        <v>203</v>
      </c>
      <c r="I534" s="252"/>
      <c r="J534" s="87">
        <v>1007.96</v>
      </c>
    </row>
    <row r="535" spans="1:10" ht="0.95" customHeight="1" thickTop="1" x14ac:dyDescent="0.2">
      <c r="A535" s="88"/>
      <c r="B535" s="88"/>
      <c r="C535" s="88"/>
      <c r="D535" s="88"/>
      <c r="E535" s="88"/>
      <c r="F535" s="88"/>
      <c r="G535" s="88"/>
      <c r="H535" s="88"/>
      <c r="I535" s="88"/>
      <c r="J535" s="88"/>
    </row>
    <row r="536" spans="1:10" ht="18" customHeight="1" x14ac:dyDescent="0.2">
      <c r="A536" s="182" t="s">
        <v>1399</v>
      </c>
      <c r="B536" s="191" t="s">
        <v>6</v>
      </c>
      <c r="C536" s="182" t="s">
        <v>7</v>
      </c>
      <c r="D536" s="182" t="s">
        <v>8</v>
      </c>
      <c r="E536" s="218" t="s">
        <v>180</v>
      </c>
      <c r="F536" s="218"/>
      <c r="G536" s="192" t="s">
        <v>9</v>
      </c>
      <c r="H536" s="191" t="s">
        <v>10</v>
      </c>
      <c r="I536" s="191" t="s">
        <v>11</v>
      </c>
      <c r="J536" s="191" t="s">
        <v>13</v>
      </c>
    </row>
    <row r="537" spans="1:10" ht="48" customHeight="1" x14ac:dyDescent="0.2">
      <c r="A537" s="183" t="s">
        <v>181</v>
      </c>
      <c r="B537" s="75" t="s">
        <v>75</v>
      </c>
      <c r="C537" s="183" t="s">
        <v>25</v>
      </c>
      <c r="D537" s="183" t="s">
        <v>76</v>
      </c>
      <c r="E537" s="249" t="s">
        <v>355</v>
      </c>
      <c r="F537" s="249"/>
      <c r="G537" s="76" t="s">
        <v>77</v>
      </c>
      <c r="H537" s="77">
        <v>1</v>
      </c>
      <c r="I537" s="78">
        <v>338.09</v>
      </c>
      <c r="J537" s="78">
        <v>338.09</v>
      </c>
    </row>
    <row r="538" spans="1:10" ht="24" customHeight="1" x14ac:dyDescent="0.2">
      <c r="A538" s="179" t="s">
        <v>183</v>
      </c>
      <c r="B538" s="79" t="s">
        <v>356</v>
      </c>
      <c r="C538" s="179" t="s">
        <v>21</v>
      </c>
      <c r="D538" s="179" t="s">
        <v>357</v>
      </c>
      <c r="E538" s="250" t="s">
        <v>188</v>
      </c>
      <c r="F538" s="250"/>
      <c r="G538" s="80" t="s">
        <v>31</v>
      </c>
      <c r="H538" s="81">
        <v>0.4583333</v>
      </c>
      <c r="I538" s="82">
        <v>20.21</v>
      </c>
      <c r="J538" s="82">
        <v>9.26</v>
      </c>
    </row>
    <row r="539" spans="1:10" ht="24" customHeight="1" x14ac:dyDescent="0.2">
      <c r="A539" s="179" t="s">
        <v>183</v>
      </c>
      <c r="B539" s="79" t="s">
        <v>358</v>
      </c>
      <c r="C539" s="179" t="s">
        <v>21</v>
      </c>
      <c r="D539" s="179" t="s">
        <v>359</v>
      </c>
      <c r="E539" s="250" t="s">
        <v>188</v>
      </c>
      <c r="F539" s="250"/>
      <c r="G539" s="80" t="s">
        <v>31</v>
      </c>
      <c r="H539" s="81">
        <v>0.91666669999999995</v>
      </c>
      <c r="I539" s="82">
        <v>16.5</v>
      </c>
      <c r="J539" s="82">
        <v>15.12</v>
      </c>
    </row>
    <row r="540" spans="1:10" ht="36" customHeight="1" x14ac:dyDescent="0.2">
      <c r="A540" s="180" t="s">
        <v>191</v>
      </c>
      <c r="B540" s="83" t="s">
        <v>360</v>
      </c>
      <c r="C540" s="180" t="s">
        <v>361</v>
      </c>
      <c r="D540" s="180" t="s">
        <v>362</v>
      </c>
      <c r="E540" s="251" t="s">
        <v>194</v>
      </c>
      <c r="F540" s="251"/>
      <c r="G540" s="84" t="s">
        <v>363</v>
      </c>
      <c r="H540" s="85">
        <v>1</v>
      </c>
      <c r="I540" s="86">
        <v>128.83000000000001</v>
      </c>
      <c r="J540" s="86">
        <v>128.83000000000001</v>
      </c>
    </row>
    <row r="541" spans="1:10" ht="24" customHeight="1" x14ac:dyDescent="0.2">
      <c r="A541" s="180" t="s">
        <v>191</v>
      </c>
      <c r="B541" s="83" t="s">
        <v>364</v>
      </c>
      <c r="C541" s="180" t="s">
        <v>361</v>
      </c>
      <c r="D541" s="180" t="s">
        <v>365</v>
      </c>
      <c r="E541" s="251" t="s">
        <v>194</v>
      </c>
      <c r="F541" s="251"/>
      <c r="G541" s="84" t="s">
        <v>57</v>
      </c>
      <c r="H541" s="85">
        <v>0.79796449999999997</v>
      </c>
      <c r="I541" s="86">
        <v>0.19</v>
      </c>
      <c r="J541" s="86">
        <v>0.15</v>
      </c>
    </row>
    <row r="542" spans="1:10" ht="36" customHeight="1" x14ac:dyDescent="0.2">
      <c r="A542" s="180" t="s">
        <v>191</v>
      </c>
      <c r="B542" s="83" t="s">
        <v>366</v>
      </c>
      <c r="C542" s="180" t="s">
        <v>361</v>
      </c>
      <c r="D542" s="180" t="s">
        <v>367</v>
      </c>
      <c r="E542" s="251" t="s">
        <v>194</v>
      </c>
      <c r="F542" s="251"/>
      <c r="G542" s="84" t="s">
        <v>363</v>
      </c>
      <c r="H542" s="85">
        <v>1</v>
      </c>
      <c r="I542" s="86">
        <v>140.21</v>
      </c>
      <c r="J542" s="86">
        <v>140.21</v>
      </c>
    </row>
    <row r="543" spans="1:10" ht="24" customHeight="1" x14ac:dyDescent="0.2">
      <c r="A543" s="180" t="s">
        <v>191</v>
      </c>
      <c r="B543" s="83" t="s">
        <v>368</v>
      </c>
      <c r="C543" s="180" t="s">
        <v>361</v>
      </c>
      <c r="D543" s="180" t="s">
        <v>369</v>
      </c>
      <c r="E543" s="251" t="s">
        <v>194</v>
      </c>
      <c r="F543" s="251"/>
      <c r="G543" s="84" t="s">
        <v>370</v>
      </c>
      <c r="H543" s="85">
        <v>0.150475</v>
      </c>
      <c r="I543" s="86">
        <v>74.069999999999993</v>
      </c>
      <c r="J543" s="86">
        <v>11.14</v>
      </c>
    </row>
    <row r="544" spans="1:10" ht="36" customHeight="1" x14ac:dyDescent="0.2">
      <c r="A544" s="180" t="s">
        <v>191</v>
      </c>
      <c r="B544" s="83" t="s">
        <v>371</v>
      </c>
      <c r="C544" s="180" t="s">
        <v>361</v>
      </c>
      <c r="D544" s="180" t="s">
        <v>372</v>
      </c>
      <c r="E544" s="251" t="s">
        <v>194</v>
      </c>
      <c r="F544" s="251"/>
      <c r="G544" s="84" t="s">
        <v>363</v>
      </c>
      <c r="H544" s="85">
        <v>1</v>
      </c>
      <c r="I544" s="86">
        <v>33.380000000000003</v>
      </c>
      <c r="J544" s="86">
        <v>33.380000000000003</v>
      </c>
    </row>
    <row r="545" spans="1:10" ht="25.5" x14ac:dyDescent="0.2">
      <c r="A545" s="181"/>
      <c r="B545" s="181"/>
      <c r="C545" s="181"/>
      <c r="D545" s="181"/>
      <c r="E545" s="181" t="s">
        <v>199</v>
      </c>
      <c r="F545" s="87">
        <v>16.350000000000001</v>
      </c>
      <c r="G545" s="181" t="s">
        <v>200</v>
      </c>
      <c r="H545" s="87">
        <v>0</v>
      </c>
      <c r="I545" s="181" t="s">
        <v>201</v>
      </c>
      <c r="J545" s="87">
        <v>16.350000000000001</v>
      </c>
    </row>
    <row r="546" spans="1:10" ht="15" thickBot="1" x14ac:dyDescent="0.25">
      <c r="A546" s="181"/>
      <c r="B546" s="181"/>
      <c r="C546" s="181"/>
      <c r="D546" s="181"/>
      <c r="E546" s="181" t="s">
        <v>202</v>
      </c>
      <c r="F546" s="87">
        <v>81.099999999999994</v>
      </c>
      <c r="G546" s="181"/>
      <c r="H546" s="252" t="s">
        <v>203</v>
      </c>
      <c r="I546" s="252"/>
      <c r="J546" s="87">
        <v>419.19</v>
      </c>
    </row>
    <row r="547" spans="1:10" ht="0.95" customHeight="1" thickTop="1" x14ac:dyDescent="0.2">
      <c r="A547" s="88"/>
      <c r="B547" s="88"/>
      <c r="C547" s="88"/>
      <c r="D547" s="88"/>
      <c r="E547" s="88"/>
      <c r="F547" s="88"/>
      <c r="G547" s="88"/>
      <c r="H547" s="88"/>
      <c r="I547" s="88"/>
      <c r="J547" s="88"/>
    </row>
    <row r="548" spans="1:10" ht="18" customHeight="1" x14ac:dyDescent="0.2">
      <c r="A548" s="182" t="s">
        <v>1400</v>
      </c>
      <c r="B548" s="191" t="s">
        <v>6</v>
      </c>
      <c r="C548" s="182" t="s">
        <v>7</v>
      </c>
      <c r="D548" s="182" t="s">
        <v>8</v>
      </c>
      <c r="E548" s="218" t="s">
        <v>180</v>
      </c>
      <c r="F548" s="218"/>
      <c r="G548" s="192" t="s">
        <v>9</v>
      </c>
      <c r="H548" s="191" t="s">
        <v>10</v>
      </c>
      <c r="I548" s="191" t="s">
        <v>11</v>
      </c>
      <c r="J548" s="191" t="s">
        <v>13</v>
      </c>
    </row>
    <row r="549" spans="1:10" ht="48" customHeight="1" x14ac:dyDescent="0.2">
      <c r="A549" s="183" t="s">
        <v>181</v>
      </c>
      <c r="B549" s="75" t="s">
        <v>81</v>
      </c>
      <c r="C549" s="183" t="s">
        <v>25</v>
      </c>
      <c r="D549" s="183" t="s">
        <v>82</v>
      </c>
      <c r="E549" s="249" t="s">
        <v>377</v>
      </c>
      <c r="F549" s="249"/>
      <c r="G549" s="76" t="s">
        <v>77</v>
      </c>
      <c r="H549" s="77">
        <v>1</v>
      </c>
      <c r="I549" s="78">
        <v>566.01</v>
      </c>
      <c r="J549" s="78">
        <v>566.01</v>
      </c>
    </row>
    <row r="550" spans="1:10" ht="24" customHeight="1" x14ac:dyDescent="0.2">
      <c r="A550" s="179" t="s">
        <v>183</v>
      </c>
      <c r="B550" s="79" t="s">
        <v>337</v>
      </c>
      <c r="C550" s="179" t="s">
        <v>21</v>
      </c>
      <c r="D550" s="179" t="s">
        <v>338</v>
      </c>
      <c r="E550" s="250" t="s">
        <v>188</v>
      </c>
      <c r="F550" s="250"/>
      <c r="G550" s="80" t="s">
        <v>31</v>
      </c>
      <c r="H550" s="81">
        <v>0.47739999999999999</v>
      </c>
      <c r="I550" s="82">
        <v>20.420000000000002</v>
      </c>
      <c r="J550" s="82">
        <v>9.74</v>
      </c>
    </row>
    <row r="551" spans="1:10" ht="24" customHeight="1" x14ac:dyDescent="0.2">
      <c r="A551" s="179" t="s">
        <v>183</v>
      </c>
      <c r="B551" s="79" t="s">
        <v>189</v>
      </c>
      <c r="C551" s="179" t="s">
        <v>21</v>
      </c>
      <c r="D551" s="179" t="s">
        <v>190</v>
      </c>
      <c r="E551" s="250" t="s">
        <v>188</v>
      </c>
      <c r="F551" s="250"/>
      <c r="G551" s="80" t="s">
        <v>31</v>
      </c>
      <c r="H551" s="81">
        <v>0.15040000000000001</v>
      </c>
      <c r="I551" s="82">
        <v>16.57</v>
      </c>
      <c r="J551" s="82">
        <v>2.4900000000000002</v>
      </c>
    </row>
    <row r="552" spans="1:10" ht="36" customHeight="1" x14ac:dyDescent="0.2">
      <c r="A552" s="179" t="s">
        <v>183</v>
      </c>
      <c r="B552" s="79" t="s">
        <v>378</v>
      </c>
      <c r="C552" s="179" t="s">
        <v>21</v>
      </c>
      <c r="D552" s="179" t="s">
        <v>379</v>
      </c>
      <c r="E552" s="250" t="s">
        <v>377</v>
      </c>
      <c r="F552" s="250"/>
      <c r="G552" s="80" t="s">
        <v>77</v>
      </c>
      <c r="H552" s="81">
        <v>1</v>
      </c>
      <c r="I552" s="82">
        <v>52.29</v>
      </c>
      <c r="J552" s="82">
        <v>52.29</v>
      </c>
    </row>
    <row r="553" spans="1:10" ht="24" customHeight="1" x14ac:dyDescent="0.2">
      <c r="A553" s="180" t="s">
        <v>191</v>
      </c>
      <c r="B553" s="83" t="s">
        <v>380</v>
      </c>
      <c r="C553" s="180" t="s">
        <v>21</v>
      </c>
      <c r="D553" s="180" t="s">
        <v>381</v>
      </c>
      <c r="E553" s="251" t="s">
        <v>194</v>
      </c>
      <c r="F553" s="251"/>
      <c r="G553" s="84" t="s">
        <v>46</v>
      </c>
      <c r="H553" s="85">
        <v>0.2974</v>
      </c>
      <c r="I553" s="86">
        <v>46.55</v>
      </c>
      <c r="J553" s="86">
        <v>13.84</v>
      </c>
    </row>
    <row r="554" spans="1:10" ht="48" customHeight="1" x14ac:dyDescent="0.2">
      <c r="A554" s="180" t="s">
        <v>191</v>
      </c>
      <c r="B554" s="83" t="s">
        <v>382</v>
      </c>
      <c r="C554" s="180" t="s">
        <v>313</v>
      </c>
      <c r="D554" s="180" t="s">
        <v>1580</v>
      </c>
      <c r="E554" s="251" t="s">
        <v>194</v>
      </c>
      <c r="F554" s="251"/>
      <c r="G554" s="84" t="s">
        <v>77</v>
      </c>
      <c r="H554" s="85">
        <v>1</v>
      </c>
      <c r="I554" s="86">
        <v>487.65</v>
      </c>
      <c r="J554" s="86">
        <v>487.65</v>
      </c>
    </row>
    <row r="555" spans="1:10" ht="25.5" x14ac:dyDescent="0.2">
      <c r="A555" s="181"/>
      <c r="B555" s="181"/>
      <c r="C555" s="181"/>
      <c r="D555" s="181"/>
      <c r="E555" s="181" t="s">
        <v>199</v>
      </c>
      <c r="F555" s="87">
        <v>11.28</v>
      </c>
      <c r="G555" s="181" t="s">
        <v>200</v>
      </c>
      <c r="H555" s="87">
        <v>0</v>
      </c>
      <c r="I555" s="181" t="s">
        <v>201</v>
      </c>
      <c r="J555" s="87">
        <v>11.28</v>
      </c>
    </row>
    <row r="556" spans="1:10" ht="15" thickBot="1" x14ac:dyDescent="0.25">
      <c r="A556" s="181"/>
      <c r="B556" s="181"/>
      <c r="C556" s="181"/>
      <c r="D556" s="181"/>
      <c r="E556" s="181" t="s">
        <v>202</v>
      </c>
      <c r="F556" s="87">
        <v>135.78</v>
      </c>
      <c r="G556" s="181"/>
      <c r="H556" s="252" t="s">
        <v>203</v>
      </c>
      <c r="I556" s="252"/>
      <c r="J556" s="87">
        <v>701.79</v>
      </c>
    </row>
    <row r="557" spans="1:10" ht="0.95" customHeight="1" thickTop="1" x14ac:dyDescent="0.2">
      <c r="A557" s="88"/>
      <c r="B557" s="88"/>
      <c r="C557" s="88"/>
      <c r="D557" s="88"/>
      <c r="E557" s="88"/>
      <c r="F557" s="88"/>
      <c r="G557" s="88"/>
      <c r="H557" s="88"/>
      <c r="I557" s="88"/>
      <c r="J557" s="88"/>
    </row>
    <row r="558" spans="1:10" ht="18" customHeight="1" x14ac:dyDescent="0.2">
      <c r="A558" s="182" t="s">
        <v>1401</v>
      </c>
      <c r="B558" s="191" t="s">
        <v>6</v>
      </c>
      <c r="C558" s="182" t="s">
        <v>7</v>
      </c>
      <c r="D558" s="182" t="s">
        <v>8</v>
      </c>
      <c r="E558" s="218" t="s">
        <v>180</v>
      </c>
      <c r="F558" s="218"/>
      <c r="G558" s="192" t="s">
        <v>9</v>
      </c>
      <c r="H558" s="191" t="s">
        <v>10</v>
      </c>
      <c r="I558" s="191" t="s">
        <v>11</v>
      </c>
      <c r="J558" s="191" t="s">
        <v>13</v>
      </c>
    </row>
    <row r="559" spans="1:10" ht="36" customHeight="1" x14ac:dyDescent="0.2">
      <c r="A559" s="183" t="s">
        <v>181</v>
      </c>
      <c r="B559" s="75" t="s">
        <v>78</v>
      </c>
      <c r="C559" s="183" t="s">
        <v>25</v>
      </c>
      <c r="D559" s="183" t="s">
        <v>79</v>
      </c>
      <c r="E559" s="249">
        <v>135</v>
      </c>
      <c r="F559" s="249"/>
      <c r="G559" s="76" t="s">
        <v>80</v>
      </c>
      <c r="H559" s="77">
        <v>1</v>
      </c>
      <c r="I559" s="78">
        <v>263.12</v>
      </c>
      <c r="J559" s="78">
        <v>263.12</v>
      </c>
    </row>
    <row r="560" spans="1:10" ht="24" customHeight="1" x14ac:dyDescent="0.2">
      <c r="A560" s="179" t="s">
        <v>183</v>
      </c>
      <c r="B560" s="79" t="s">
        <v>356</v>
      </c>
      <c r="C560" s="179" t="s">
        <v>21</v>
      </c>
      <c r="D560" s="179" t="s">
        <v>357</v>
      </c>
      <c r="E560" s="250" t="s">
        <v>188</v>
      </c>
      <c r="F560" s="250"/>
      <c r="G560" s="80" t="s">
        <v>31</v>
      </c>
      <c r="H560" s="81">
        <v>0.5</v>
      </c>
      <c r="I560" s="82">
        <v>20.21</v>
      </c>
      <c r="J560" s="82">
        <v>10.1</v>
      </c>
    </row>
    <row r="561" spans="1:10" ht="24" customHeight="1" x14ac:dyDescent="0.2">
      <c r="A561" s="179" t="s">
        <v>183</v>
      </c>
      <c r="B561" s="79" t="s">
        <v>358</v>
      </c>
      <c r="C561" s="179" t="s">
        <v>21</v>
      </c>
      <c r="D561" s="179" t="s">
        <v>359</v>
      </c>
      <c r="E561" s="250" t="s">
        <v>188</v>
      </c>
      <c r="F561" s="250"/>
      <c r="G561" s="80" t="s">
        <v>31</v>
      </c>
      <c r="H561" s="81">
        <v>0.5</v>
      </c>
      <c r="I561" s="82">
        <v>16.5</v>
      </c>
      <c r="J561" s="82">
        <v>8.25</v>
      </c>
    </row>
    <row r="562" spans="1:10" ht="24" customHeight="1" x14ac:dyDescent="0.2">
      <c r="A562" s="180" t="s">
        <v>191</v>
      </c>
      <c r="B562" s="83" t="s">
        <v>373</v>
      </c>
      <c r="C562" s="180" t="s">
        <v>21</v>
      </c>
      <c r="D562" s="180" t="s">
        <v>374</v>
      </c>
      <c r="E562" s="251" t="s">
        <v>194</v>
      </c>
      <c r="F562" s="251"/>
      <c r="G562" s="84" t="s">
        <v>77</v>
      </c>
      <c r="H562" s="85">
        <v>0.05</v>
      </c>
      <c r="I562" s="86">
        <v>5.5</v>
      </c>
      <c r="J562" s="86">
        <v>0.27</v>
      </c>
    </row>
    <row r="563" spans="1:10" ht="24" customHeight="1" x14ac:dyDescent="0.2">
      <c r="A563" s="180" t="s">
        <v>191</v>
      </c>
      <c r="B563" s="83" t="s">
        <v>375</v>
      </c>
      <c r="C563" s="180" t="s">
        <v>110</v>
      </c>
      <c r="D563" s="180" t="s">
        <v>376</v>
      </c>
      <c r="E563" s="251" t="s">
        <v>194</v>
      </c>
      <c r="F563" s="251"/>
      <c r="G563" s="84" t="s">
        <v>80</v>
      </c>
      <c r="H563" s="85">
        <v>1</v>
      </c>
      <c r="I563" s="86">
        <v>244.5</v>
      </c>
      <c r="J563" s="86">
        <v>244.5</v>
      </c>
    </row>
    <row r="564" spans="1:10" ht="25.5" x14ac:dyDescent="0.2">
      <c r="A564" s="181"/>
      <c r="B564" s="181"/>
      <c r="C564" s="181"/>
      <c r="D564" s="181"/>
      <c r="E564" s="181" t="s">
        <v>199</v>
      </c>
      <c r="F564" s="87">
        <v>12.51</v>
      </c>
      <c r="G564" s="181" t="s">
        <v>200</v>
      </c>
      <c r="H564" s="87">
        <v>0</v>
      </c>
      <c r="I564" s="181" t="s">
        <v>201</v>
      </c>
      <c r="J564" s="87">
        <v>12.51</v>
      </c>
    </row>
    <row r="565" spans="1:10" ht="15" thickBot="1" x14ac:dyDescent="0.25">
      <c r="A565" s="181"/>
      <c r="B565" s="181"/>
      <c r="C565" s="181"/>
      <c r="D565" s="181"/>
      <c r="E565" s="181" t="s">
        <v>202</v>
      </c>
      <c r="F565" s="87">
        <v>63.12</v>
      </c>
      <c r="G565" s="181"/>
      <c r="H565" s="252" t="s">
        <v>203</v>
      </c>
      <c r="I565" s="252"/>
      <c r="J565" s="87">
        <v>326.24</v>
      </c>
    </row>
    <row r="566" spans="1:10" ht="0.95" customHeight="1" thickTop="1" x14ac:dyDescent="0.2">
      <c r="A566" s="88"/>
      <c r="B566" s="88"/>
      <c r="C566" s="88"/>
      <c r="D566" s="88"/>
      <c r="E566" s="88"/>
      <c r="F566" s="88"/>
      <c r="G566" s="88"/>
      <c r="H566" s="88"/>
      <c r="I566" s="88"/>
      <c r="J566" s="88"/>
    </row>
    <row r="567" spans="1:10" ht="18" customHeight="1" x14ac:dyDescent="0.2">
      <c r="A567" s="182" t="s">
        <v>1402</v>
      </c>
      <c r="B567" s="191" t="s">
        <v>6</v>
      </c>
      <c r="C567" s="182" t="s">
        <v>7</v>
      </c>
      <c r="D567" s="182" t="s">
        <v>8</v>
      </c>
      <c r="E567" s="218" t="s">
        <v>180</v>
      </c>
      <c r="F567" s="218"/>
      <c r="G567" s="192" t="s">
        <v>9</v>
      </c>
      <c r="H567" s="191" t="s">
        <v>10</v>
      </c>
      <c r="I567" s="191" t="s">
        <v>11</v>
      </c>
      <c r="J567" s="191" t="s">
        <v>13</v>
      </c>
    </row>
    <row r="568" spans="1:10" ht="36" customHeight="1" x14ac:dyDescent="0.2">
      <c r="A568" s="183" t="s">
        <v>181</v>
      </c>
      <c r="B568" s="75" t="s">
        <v>84</v>
      </c>
      <c r="C568" s="183" t="s">
        <v>25</v>
      </c>
      <c r="D568" s="183" t="s">
        <v>85</v>
      </c>
      <c r="E568" s="249">
        <v>135</v>
      </c>
      <c r="F568" s="249"/>
      <c r="G568" s="76" t="s">
        <v>80</v>
      </c>
      <c r="H568" s="77">
        <v>1</v>
      </c>
      <c r="I568" s="78">
        <v>376.43</v>
      </c>
      <c r="J568" s="78">
        <v>376.43</v>
      </c>
    </row>
    <row r="569" spans="1:10" ht="24" customHeight="1" x14ac:dyDescent="0.2">
      <c r="A569" s="179" t="s">
        <v>183</v>
      </c>
      <c r="B569" s="79" t="s">
        <v>356</v>
      </c>
      <c r="C569" s="179" t="s">
        <v>21</v>
      </c>
      <c r="D569" s="179" t="s">
        <v>357</v>
      </c>
      <c r="E569" s="250" t="s">
        <v>188</v>
      </c>
      <c r="F569" s="250"/>
      <c r="G569" s="80" t="s">
        <v>31</v>
      </c>
      <c r="H569" s="81">
        <v>0.5</v>
      </c>
      <c r="I569" s="82">
        <v>20.21</v>
      </c>
      <c r="J569" s="82">
        <v>10.1</v>
      </c>
    </row>
    <row r="570" spans="1:10" ht="24" customHeight="1" x14ac:dyDescent="0.2">
      <c r="A570" s="179" t="s">
        <v>183</v>
      </c>
      <c r="B570" s="79" t="s">
        <v>358</v>
      </c>
      <c r="C570" s="179" t="s">
        <v>21</v>
      </c>
      <c r="D570" s="179" t="s">
        <v>359</v>
      </c>
      <c r="E570" s="250" t="s">
        <v>188</v>
      </c>
      <c r="F570" s="250"/>
      <c r="G570" s="80" t="s">
        <v>31</v>
      </c>
      <c r="H570" s="81">
        <v>0.5</v>
      </c>
      <c r="I570" s="82">
        <v>16.5</v>
      </c>
      <c r="J570" s="82">
        <v>8.25</v>
      </c>
    </row>
    <row r="571" spans="1:10" ht="24" customHeight="1" x14ac:dyDescent="0.2">
      <c r="A571" s="180" t="s">
        <v>191</v>
      </c>
      <c r="B571" s="83" t="s">
        <v>373</v>
      </c>
      <c r="C571" s="180" t="s">
        <v>21</v>
      </c>
      <c r="D571" s="180" t="s">
        <v>374</v>
      </c>
      <c r="E571" s="251" t="s">
        <v>194</v>
      </c>
      <c r="F571" s="251"/>
      <c r="G571" s="84" t="s">
        <v>77</v>
      </c>
      <c r="H571" s="85">
        <v>0.05</v>
      </c>
      <c r="I571" s="86">
        <v>5.5</v>
      </c>
      <c r="J571" s="86">
        <v>0.27</v>
      </c>
    </row>
    <row r="572" spans="1:10" ht="24" customHeight="1" x14ac:dyDescent="0.2">
      <c r="A572" s="180" t="s">
        <v>191</v>
      </c>
      <c r="B572" s="83" t="s">
        <v>386</v>
      </c>
      <c r="C572" s="180" t="s">
        <v>25</v>
      </c>
      <c r="D572" s="180" t="s">
        <v>387</v>
      </c>
      <c r="E572" s="251" t="s">
        <v>194</v>
      </c>
      <c r="F572" s="251"/>
      <c r="G572" s="84" t="s">
        <v>9</v>
      </c>
      <c r="H572" s="85">
        <v>1</v>
      </c>
      <c r="I572" s="86">
        <v>357.81</v>
      </c>
      <c r="J572" s="86">
        <v>357.81</v>
      </c>
    </row>
    <row r="573" spans="1:10" ht="25.5" x14ac:dyDescent="0.2">
      <c r="A573" s="181"/>
      <c r="B573" s="181"/>
      <c r="C573" s="181"/>
      <c r="D573" s="181"/>
      <c r="E573" s="181" t="s">
        <v>199</v>
      </c>
      <c r="F573" s="87">
        <v>12.51</v>
      </c>
      <c r="G573" s="181" t="s">
        <v>200</v>
      </c>
      <c r="H573" s="87">
        <v>0</v>
      </c>
      <c r="I573" s="181" t="s">
        <v>201</v>
      </c>
      <c r="J573" s="87">
        <v>12.51</v>
      </c>
    </row>
    <row r="574" spans="1:10" ht="15" thickBot="1" x14ac:dyDescent="0.25">
      <c r="A574" s="181"/>
      <c r="B574" s="181"/>
      <c r="C574" s="181"/>
      <c r="D574" s="181"/>
      <c r="E574" s="181" t="s">
        <v>202</v>
      </c>
      <c r="F574" s="87">
        <v>90.3</v>
      </c>
      <c r="G574" s="181"/>
      <c r="H574" s="252" t="s">
        <v>203</v>
      </c>
      <c r="I574" s="252"/>
      <c r="J574" s="87">
        <v>466.73</v>
      </c>
    </row>
    <row r="575" spans="1:10" ht="0.95" customHeight="1" thickTop="1" x14ac:dyDescent="0.2">
      <c r="A575" s="88"/>
      <c r="B575" s="88"/>
      <c r="C575" s="88"/>
      <c r="D575" s="88"/>
      <c r="E575" s="88"/>
      <c r="F575" s="88"/>
      <c r="G575" s="88"/>
      <c r="H575" s="88"/>
      <c r="I575" s="88"/>
      <c r="J575" s="88"/>
    </row>
    <row r="576" spans="1:10" ht="18" customHeight="1" x14ac:dyDescent="0.2">
      <c r="A576" s="182" t="s">
        <v>1403</v>
      </c>
      <c r="B576" s="191" t="s">
        <v>6</v>
      </c>
      <c r="C576" s="182" t="s">
        <v>7</v>
      </c>
      <c r="D576" s="182" t="s">
        <v>8</v>
      </c>
      <c r="E576" s="218" t="s">
        <v>180</v>
      </c>
      <c r="F576" s="218"/>
      <c r="G576" s="192" t="s">
        <v>9</v>
      </c>
      <c r="H576" s="191" t="s">
        <v>10</v>
      </c>
      <c r="I576" s="191" t="s">
        <v>11</v>
      </c>
      <c r="J576" s="191" t="s">
        <v>13</v>
      </c>
    </row>
    <row r="577" spans="1:10" ht="60" customHeight="1" x14ac:dyDescent="0.2">
      <c r="A577" s="183" t="s">
        <v>181</v>
      </c>
      <c r="B577" s="75" t="s">
        <v>1225</v>
      </c>
      <c r="C577" s="183" t="s">
        <v>25</v>
      </c>
      <c r="D577" s="183" t="s">
        <v>83</v>
      </c>
      <c r="E577" s="249" t="s">
        <v>377</v>
      </c>
      <c r="F577" s="249"/>
      <c r="G577" s="76" t="s">
        <v>77</v>
      </c>
      <c r="H577" s="77">
        <v>1</v>
      </c>
      <c r="I577" s="78">
        <v>1249.3699999999999</v>
      </c>
      <c r="J577" s="78">
        <v>1249.3699999999999</v>
      </c>
    </row>
    <row r="578" spans="1:10" ht="24" customHeight="1" x14ac:dyDescent="0.2">
      <c r="A578" s="179" t="s">
        <v>183</v>
      </c>
      <c r="B578" s="79" t="s">
        <v>356</v>
      </c>
      <c r="C578" s="179" t="s">
        <v>21</v>
      </c>
      <c r="D578" s="179" t="s">
        <v>357</v>
      </c>
      <c r="E578" s="250" t="s">
        <v>188</v>
      </c>
      <c r="F578" s="250"/>
      <c r="G578" s="80" t="s">
        <v>31</v>
      </c>
      <c r="H578" s="81">
        <v>1.1539999999999999</v>
      </c>
      <c r="I578" s="82">
        <v>20.21</v>
      </c>
      <c r="J578" s="82">
        <v>23.32</v>
      </c>
    </row>
    <row r="579" spans="1:10" ht="24" customHeight="1" x14ac:dyDescent="0.2">
      <c r="A579" s="179" t="s">
        <v>183</v>
      </c>
      <c r="B579" s="79" t="s">
        <v>358</v>
      </c>
      <c r="C579" s="179" t="s">
        <v>21</v>
      </c>
      <c r="D579" s="179" t="s">
        <v>359</v>
      </c>
      <c r="E579" s="250" t="s">
        <v>188</v>
      </c>
      <c r="F579" s="250"/>
      <c r="G579" s="80" t="s">
        <v>31</v>
      </c>
      <c r="H579" s="81">
        <v>0.55649999999999999</v>
      </c>
      <c r="I579" s="82">
        <v>16.5</v>
      </c>
      <c r="J579" s="82">
        <v>9.18</v>
      </c>
    </row>
    <row r="580" spans="1:10" ht="24" customHeight="1" x14ac:dyDescent="0.2">
      <c r="A580" s="180" t="s">
        <v>191</v>
      </c>
      <c r="B580" s="83" t="s">
        <v>383</v>
      </c>
      <c r="C580" s="180" t="s">
        <v>21</v>
      </c>
      <c r="D580" s="180" t="s">
        <v>384</v>
      </c>
      <c r="E580" s="251" t="s">
        <v>194</v>
      </c>
      <c r="F580" s="251"/>
      <c r="G580" s="84" t="s">
        <v>77</v>
      </c>
      <c r="H580" s="85">
        <v>1</v>
      </c>
      <c r="I580" s="86">
        <v>6.84</v>
      </c>
      <c r="J580" s="86">
        <v>6.84</v>
      </c>
    </row>
    <row r="581" spans="1:10" ht="24" customHeight="1" x14ac:dyDescent="0.2">
      <c r="A581" s="180" t="s">
        <v>191</v>
      </c>
      <c r="B581" s="83" t="s">
        <v>1177</v>
      </c>
      <c r="C581" s="180" t="s">
        <v>25</v>
      </c>
      <c r="D581" s="180" t="s">
        <v>385</v>
      </c>
      <c r="E581" s="251" t="s">
        <v>194</v>
      </c>
      <c r="F581" s="251"/>
      <c r="G581" s="84" t="s">
        <v>9</v>
      </c>
      <c r="H581" s="85">
        <v>1</v>
      </c>
      <c r="I581" s="86">
        <v>1210.03</v>
      </c>
      <c r="J581" s="86">
        <v>1210.03</v>
      </c>
    </row>
    <row r="582" spans="1:10" ht="25.5" x14ac:dyDescent="0.2">
      <c r="A582" s="181"/>
      <c r="B582" s="181"/>
      <c r="C582" s="181"/>
      <c r="D582" s="181"/>
      <c r="E582" s="181" t="s">
        <v>199</v>
      </c>
      <c r="F582" s="87">
        <v>22.51</v>
      </c>
      <c r="G582" s="181" t="s">
        <v>200</v>
      </c>
      <c r="H582" s="87">
        <v>0</v>
      </c>
      <c r="I582" s="181" t="s">
        <v>201</v>
      </c>
      <c r="J582" s="87">
        <v>22.51</v>
      </c>
    </row>
    <row r="583" spans="1:10" ht="15" thickBot="1" x14ac:dyDescent="0.25">
      <c r="A583" s="181"/>
      <c r="B583" s="181"/>
      <c r="C583" s="181"/>
      <c r="D583" s="181"/>
      <c r="E583" s="181" t="s">
        <v>202</v>
      </c>
      <c r="F583" s="87">
        <v>299.72000000000003</v>
      </c>
      <c r="G583" s="181"/>
      <c r="H583" s="252" t="s">
        <v>203</v>
      </c>
      <c r="I583" s="252"/>
      <c r="J583" s="87">
        <v>1549.09</v>
      </c>
    </row>
    <row r="584" spans="1:10" ht="0.95" customHeight="1" thickTop="1" x14ac:dyDescent="0.2">
      <c r="A584" s="88"/>
      <c r="B584" s="88"/>
      <c r="C584" s="88"/>
      <c r="D584" s="88"/>
      <c r="E584" s="88"/>
      <c r="F584" s="88"/>
      <c r="G584" s="88"/>
      <c r="H584" s="88"/>
      <c r="I584" s="88"/>
      <c r="J584" s="88"/>
    </row>
    <row r="585" spans="1:10" ht="18" customHeight="1" x14ac:dyDescent="0.2">
      <c r="A585" s="182" t="s">
        <v>1404</v>
      </c>
      <c r="B585" s="191" t="s">
        <v>6</v>
      </c>
      <c r="C585" s="182" t="s">
        <v>7</v>
      </c>
      <c r="D585" s="182" t="s">
        <v>8</v>
      </c>
      <c r="E585" s="218" t="s">
        <v>180</v>
      </c>
      <c r="F585" s="218"/>
      <c r="G585" s="192" t="s">
        <v>9</v>
      </c>
      <c r="H585" s="191" t="s">
        <v>10</v>
      </c>
      <c r="I585" s="191" t="s">
        <v>11</v>
      </c>
      <c r="J585" s="191" t="s">
        <v>13</v>
      </c>
    </row>
    <row r="586" spans="1:10" ht="24" customHeight="1" x14ac:dyDescent="0.2">
      <c r="A586" s="183" t="s">
        <v>181</v>
      </c>
      <c r="B586" s="75" t="s">
        <v>90</v>
      </c>
      <c r="C586" s="183" t="s">
        <v>21</v>
      </c>
      <c r="D586" s="183" t="s">
        <v>91</v>
      </c>
      <c r="E586" s="249" t="s">
        <v>218</v>
      </c>
      <c r="F586" s="249"/>
      <c r="G586" s="76" t="s">
        <v>23</v>
      </c>
      <c r="H586" s="77">
        <v>1</v>
      </c>
      <c r="I586" s="78">
        <v>680.44</v>
      </c>
      <c r="J586" s="78">
        <v>680.44</v>
      </c>
    </row>
    <row r="587" spans="1:10" ht="24" customHeight="1" x14ac:dyDescent="0.2">
      <c r="A587" s="179" t="s">
        <v>183</v>
      </c>
      <c r="B587" s="79" t="s">
        <v>189</v>
      </c>
      <c r="C587" s="179" t="s">
        <v>21</v>
      </c>
      <c r="D587" s="179" t="s">
        <v>190</v>
      </c>
      <c r="E587" s="250" t="s">
        <v>188</v>
      </c>
      <c r="F587" s="250"/>
      <c r="G587" s="80" t="s">
        <v>31</v>
      </c>
      <c r="H587" s="81">
        <v>0.4</v>
      </c>
      <c r="I587" s="82">
        <v>16.57</v>
      </c>
      <c r="J587" s="82">
        <v>6.62</v>
      </c>
    </row>
    <row r="588" spans="1:10" ht="24" customHeight="1" x14ac:dyDescent="0.2">
      <c r="A588" s="179" t="s">
        <v>183</v>
      </c>
      <c r="B588" s="79" t="s">
        <v>399</v>
      </c>
      <c r="C588" s="179" t="s">
        <v>21</v>
      </c>
      <c r="D588" s="179" t="s">
        <v>400</v>
      </c>
      <c r="E588" s="250" t="s">
        <v>188</v>
      </c>
      <c r="F588" s="250"/>
      <c r="G588" s="80" t="s">
        <v>31</v>
      </c>
      <c r="H588" s="81">
        <v>2</v>
      </c>
      <c r="I588" s="82">
        <v>17.3</v>
      </c>
      <c r="J588" s="82">
        <v>34.6</v>
      </c>
    </row>
    <row r="589" spans="1:10" ht="24" customHeight="1" x14ac:dyDescent="0.2">
      <c r="A589" s="180" t="s">
        <v>191</v>
      </c>
      <c r="B589" s="83" t="s">
        <v>401</v>
      </c>
      <c r="C589" s="180" t="s">
        <v>21</v>
      </c>
      <c r="D589" s="180" t="s">
        <v>402</v>
      </c>
      <c r="E589" s="251" t="s">
        <v>194</v>
      </c>
      <c r="F589" s="251"/>
      <c r="G589" s="84" t="s">
        <v>23</v>
      </c>
      <c r="H589" s="85">
        <v>1</v>
      </c>
      <c r="I589" s="86">
        <v>623.02</v>
      </c>
      <c r="J589" s="86">
        <v>623.02</v>
      </c>
    </row>
    <row r="590" spans="1:10" ht="24" customHeight="1" x14ac:dyDescent="0.2">
      <c r="A590" s="180" t="s">
        <v>191</v>
      </c>
      <c r="B590" s="83" t="s">
        <v>403</v>
      </c>
      <c r="C590" s="180" t="s">
        <v>21</v>
      </c>
      <c r="D590" s="180" t="s">
        <v>404</v>
      </c>
      <c r="E590" s="251" t="s">
        <v>194</v>
      </c>
      <c r="F590" s="251"/>
      <c r="G590" s="84" t="s">
        <v>77</v>
      </c>
      <c r="H590" s="85">
        <v>4</v>
      </c>
      <c r="I590" s="86">
        <v>4.05</v>
      </c>
      <c r="J590" s="86">
        <v>16.2</v>
      </c>
    </row>
    <row r="591" spans="1:10" ht="25.5" x14ac:dyDescent="0.2">
      <c r="A591" s="181"/>
      <c r="B591" s="181"/>
      <c r="C591" s="181"/>
      <c r="D591" s="181"/>
      <c r="E591" s="181" t="s">
        <v>199</v>
      </c>
      <c r="F591" s="87">
        <v>25.89</v>
      </c>
      <c r="G591" s="181" t="s">
        <v>200</v>
      </c>
      <c r="H591" s="87">
        <v>0</v>
      </c>
      <c r="I591" s="181" t="s">
        <v>201</v>
      </c>
      <c r="J591" s="87">
        <v>25.89</v>
      </c>
    </row>
    <row r="592" spans="1:10" ht="15" thickBot="1" x14ac:dyDescent="0.25">
      <c r="A592" s="181"/>
      <c r="B592" s="181"/>
      <c r="C592" s="181"/>
      <c r="D592" s="181"/>
      <c r="E592" s="181" t="s">
        <v>202</v>
      </c>
      <c r="F592" s="87">
        <v>163.22999999999999</v>
      </c>
      <c r="G592" s="181"/>
      <c r="H592" s="252" t="s">
        <v>203</v>
      </c>
      <c r="I592" s="252"/>
      <c r="J592" s="87">
        <v>843.67</v>
      </c>
    </row>
    <row r="593" spans="1:10" ht="0.95" customHeight="1" thickTop="1" x14ac:dyDescent="0.2">
      <c r="A593" s="88"/>
      <c r="B593" s="88"/>
      <c r="C593" s="88"/>
      <c r="D593" s="88"/>
      <c r="E593" s="88"/>
      <c r="F593" s="88"/>
      <c r="G593" s="88"/>
      <c r="H593" s="88"/>
      <c r="I593" s="88"/>
      <c r="J593" s="88"/>
    </row>
    <row r="594" spans="1:10" ht="18" customHeight="1" x14ac:dyDescent="0.2">
      <c r="A594" s="182" t="s">
        <v>1405</v>
      </c>
      <c r="B594" s="191" t="s">
        <v>6</v>
      </c>
      <c r="C594" s="182" t="s">
        <v>7</v>
      </c>
      <c r="D594" s="182" t="s">
        <v>8</v>
      </c>
      <c r="E594" s="218" t="s">
        <v>180</v>
      </c>
      <c r="F594" s="218"/>
      <c r="G594" s="192" t="s">
        <v>9</v>
      </c>
      <c r="H594" s="191" t="s">
        <v>10</v>
      </c>
      <c r="I594" s="191" t="s">
        <v>11</v>
      </c>
      <c r="J594" s="191" t="s">
        <v>13</v>
      </c>
    </row>
    <row r="595" spans="1:10" ht="36" customHeight="1" x14ac:dyDescent="0.2">
      <c r="A595" s="183" t="s">
        <v>181</v>
      </c>
      <c r="B595" s="75" t="s">
        <v>92</v>
      </c>
      <c r="C595" s="183" t="s">
        <v>25</v>
      </c>
      <c r="D595" s="183" t="s">
        <v>93</v>
      </c>
      <c r="E595" s="249">
        <v>167</v>
      </c>
      <c r="F595" s="249"/>
      <c r="G595" s="76" t="s">
        <v>23</v>
      </c>
      <c r="H595" s="77">
        <v>1</v>
      </c>
      <c r="I595" s="78">
        <v>800</v>
      </c>
      <c r="J595" s="78">
        <v>800</v>
      </c>
    </row>
    <row r="596" spans="1:10" ht="36" customHeight="1" x14ac:dyDescent="0.2">
      <c r="A596" s="180" t="s">
        <v>191</v>
      </c>
      <c r="B596" s="83" t="s">
        <v>405</v>
      </c>
      <c r="C596" s="180" t="s">
        <v>110</v>
      </c>
      <c r="D596" s="180" t="s">
        <v>406</v>
      </c>
      <c r="E596" s="251" t="s">
        <v>194</v>
      </c>
      <c r="F596" s="251"/>
      <c r="G596" s="84" t="s">
        <v>23</v>
      </c>
      <c r="H596" s="85">
        <v>1</v>
      </c>
      <c r="I596" s="86">
        <v>800</v>
      </c>
      <c r="J596" s="86">
        <v>800</v>
      </c>
    </row>
    <row r="597" spans="1:10" ht="25.5" x14ac:dyDescent="0.2">
      <c r="A597" s="181"/>
      <c r="B597" s="181"/>
      <c r="C597" s="181"/>
      <c r="D597" s="181"/>
      <c r="E597" s="181" t="s">
        <v>199</v>
      </c>
      <c r="F597" s="87">
        <v>0</v>
      </c>
      <c r="G597" s="181" t="s">
        <v>200</v>
      </c>
      <c r="H597" s="87">
        <v>0</v>
      </c>
      <c r="I597" s="181" t="s">
        <v>201</v>
      </c>
      <c r="J597" s="87">
        <v>0</v>
      </c>
    </row>
    <row r="598" spans="1:10" ht="15" thickBot="1" x14ac:dyDescent="0.25">
      <c r="A598" s="181"/>
      <c r="B598" s="181"/>
      <c r="C598" s="181"/>
      <c r="D598" s="181"/>
      <c r="E598" s="181" t="s">
        <v>202</v>
      </c>
      <c r="F598" s="87">
        <v>191.92</v>
      </c>
      <c r="G598" s="181"/>
      <c r="H598" s="252" t="s">
        <v>203</v>
      </c>
      <c r="I598" s="252"/>
      <c r="J598" s="87">
        <v>991.92</v>
      </c>
    </row>
    <row r="599" spans="1:10" ht="0.95" customHeight="1" thickTop="1" x14ac:dyDescent="0.2">
      <c r="A599" s="88"/>
      <c r="B599" s="88"/>
      <c r="C599" s="88"/>
      <c r="D599" s="88"/>
      <c r="E599" s="88"/>
      <c r="F599" s="88"/>
      <c r="G599" s="88"/>
      <c r="H599" s="88"/>
      <c r="I599" s="88"/>
      <c r="J599" s="88"/>
    </row>
    <row r="600" spans="1:10" ht="18" customHeight="1" x14ac:dyDescent="0.2">
      <c r="A600" s="182" t="s">
        <v>1406</v>
      </c>
      <c r="B600" s="191" t="s">
        <v>6</v>
      </c>
      <c r="C600" s="182" t="s">
        <v>7</v>
      </c>
      <c r="D600" s="182" t="s">
        <v>8</v>
      </c>
      <c r="E600" s="218" t="s">
        <v>180</v>
      </c>
      <c r="F600" s="218"/>
      <c r="G600" s="192" t="s">
        <v>9</v>
      </c>
      <c r="H600" s="191" t="s">
        <v>10</v>
      </c>
      <c r="I600" s="191" t="s">
        <v>11</v>
      </c>
      <c r="J600" s="191" t="s">
        <v>13</v>
      </c>
    </row>
    <row r="601" spans="1:10" ht="36" customHeight="1" x14ac:dyDescent="0.2">
      <c r="A601" s="183" t="s">
        <v>181</v>
      </c>
      <c r="B601" s="75" t="s">
        <v>94</v>
      </c>
      <c r="C601" s="183" t="s">
        <v>25</v>
      </c>
      <c r="D601" s="183" t="s">
        <v>95</v>
      </c>
      <c r="E601" s="249" t="s">
        <v>407</v>
      </c>
      <c r="F601" s="249"/>
      <c r="G601" s="76" t="s">
        <v>23</v>
      </c>
      <c r="H601" s="77">
        <v>1</v>
      </c>
      <c r="I601" s="78">
        <v>649.29999999999995</v>
      </c>
      <c r="J601" s="78">
        <v>649.29999999999995</v>
      </c>
    </row>
    <row r="602" spans="1:10" ht="24" customHeight="1" x14ac:dyDescent="0.2">
      <c r="A602" s="179" t="s">
        <v>183</v>
      </c>
      <c r="B602" s="79" t="s">
        <v>408</v>
      </c>
      <c r="C602" s="179" t="s">
        <v>21</v>
      </c>
      <c r="D602" s="179" t="s">
        <v>409</v>
      </c>
      <c r="E602" s="250" t="s">
        <v>188</v>
      </c>
      <c r="F602" s="250"/>
      <c r="G602" s="80" t="s">
        <v>31</v>
      </c>
      <c r="H602" s="81">
        <v>4.8</v>
      </c>
      <c r="I602" s="82">
        <v>20.059999999999999</v>
      </c>
      <c r="J602" s="82">
        <v>96.28</v>
      </c>
    </row>
    <row r="603" spans="1:10" ht="24" customHeight="1" x14ac:dyDescent="0.2">
      <c r="A603" s="179" t="s">
        <v>183</v>
      </c>
      <c r="B603" s="79" t="s">
        <v>238</v>
      </c>
      <c r="C603" s="179" t="s">
        <v>21</v>
      </c>
      <c r="D603" s="179" t="s">
        <v>239</v>
      </c>
      <c r="E603" s="250" t="s">
        <v>188</v>
      </c>
      <c r="F603" s="250"/>
      <c r="G603" s="80" t="s">
        <v>31</v>
      </c>
      <c r="H603" s="81">
        <v>4.8</v>
      </c>
      <c r="I603" s="82">
        <v>16.920000000000002</v>
      </c>
      <c r="J603" s="82">
        <v>81.209999999999994</v>
      </c>
    </row>
    <row r="604" spans="1:10" ht="24" customHeight="1" x14ac:dyDescent="0.2">
      <c r="A604" s="179" t="s">
        <v>183</v>
      </c>
      <c r="B604" s="79" t="s">
        <v>189</v>
      </c>
      <c r="C604" s="179" t="s">
        <v>21</v>
      </c>
      <c r="D604" s="179" t="s">
        <v>190</v>
      </c>
      <c r="E604" s="250" t="s">
        <v>188</v>
      </c>
      <c r="F604" s="250"/>
      <c r="G604" s="80" t="s">
        <v>31</v>
      </c>
      <c r="H604" s="81">
        <v>0.8</v>
      </c>
      <c r="I604" s="82">
        <v>16.57</v>
      </c>
      <c r="J604" s="82">
        <v>13.25</v>
      </c>
    </row>
    <row r="605" spans="1:10" ht="24" customHeight="1" x14ac:dyDescent="0.2">
      <c r="A605" s="180" t="s">
        <v>191</v>
      </c>
      <c r="B605" s="83" t="s">
        <v>410</v>
      </c>
      <c r="C605" s="180" t="s">
        <v>105</v>
      </c>
      <c r="D605" s="180" t="s">
        <v>411</v>
      </c>
      <c r="E605" s="251" t="s">
        <v>194</v>
      </c>
      <c r="F605" s="251"/>
      <c r="G605" s="84" t="s">
        <v>28</v>
      </c>
      <c r="H605" s="85">
        <v>0.15</v>
      </c>
      <c r="I605" s="86">
        <v>1831.73</v>
      </c>
      <c r="J605" s="86">
        <v>274.75</v>
      </c>
    </row>
    <row r="606" spans="1:10" ht="24" customHeight="1" x14ac:dyDescent="0.2">
      <c r="A606" s="180" t="s">
        <v>191</v>
      </c>
      <c r="B606" s="83" t="s">
        <v>412</v>
      </c>
      <c r="C606" s="180" t="s">
        <v>105</v>
      </c>
      <c r="D606" s="180" t="s">
        <v>413</v>
      </c>
      <c r="E606" s="251" t="s">
        <v>194</v>
      </c>
      <c r="F606" s="251"/>
      <c r="G606" s="84" t="s">
        <v>77</v>
      </c>
      <c r="H606" s="85">
        <v>4</v>
      </c>
      <c r="I606" s="86">
        <v>1.77</v>
      </c>
      <c r="J606" s="86">
        <v>7.08</v>
      </c>
    </row>
    <row r="607" spans="1:10" ht="24" customHeight="1" x14ac:dyDescent="0.2">
      <c r="A607" s="180" t="s">
        <v>191</v>
      </c>
      <c r="B607" s="83" t="s">
        <v>414</v>
      </c>
      <c r="C607" s="180" t="s">
        <v>105</v>
      </c>
      <c r="D607" s="180" t="s">
        <v>415</v>
      </c>
      <c r="E607" s="251" t="s">
        <v>194</v>
      </c>
      <c r="F607" s="251"/>
      <c r="G607" s="84" t="s">
        <v>77</v>
      </c>
      <c r="H607" s="85">
        <v>4</v>
      </c>
      <c r="I607" s="86">
        <v>4.95</v>
      </c>
      <c r="J607" s="86">
        <v>19.8</v>
      </c>
    </row>
    <row r="608" spans="1:10" ht="24" customHeight="1" x14ac:dyDescent="0.2">
      <c r="A608" s="180" t="s">
        <v>191</v>
      </c>
      <c r="B608" s="83" t="s">
        <v>416</v>
      </c>
      <c r="C608" s="180" t="s">
        <v>105</v>
      </c>
      <c r="D608" s="180" t="s">
        <v>417</v>
      </c>
      <c r="E608" s="251" t="s">
        <v>194</v>
      </c>
      <c r="F608" s="251"/>
      <c r="G608" s="84" t="s">
        <v>77</v>
      </c>
      <c r="H608" s="85">
        <v>8</v>
      </c>
      <c r="I608" s="86">
        <v>3.1</v>
      </c>
      <c r="J608" s="86">
        <v>24.8</v>
      </c>
    </row>
    <row r="609" spans="1:10" ht="24" customHeight="1" x14ac:dyDescent="0.2">
      <c r="A609" s="180" t="s">
        <v>191</v>
      </c>
      <c r="B609" s="83" t="s">
        <v>418</v>
      </c>
      <c r="C609" s="180" t="s">
        <v>105</v>
      </c>
      <c r="D609" s="180" t="s">
        <v>419</v>
      </c>
      <c r="E609" s="251" t="s">
        <v>194</v>
      </c>
      <c r="F609" s="251"/>
      <c r="G609" s="84" t="s">
        <v>77</v>
      </c>
      <c r="H609" s="85">
        <v>4</v>
      </c>
      <c r="I609" s="86">
        <v>0.33</v>
      </c>
      <c r="J609" s="86">
        <v>1.32</v>
      </c>
    </row>
    <row r="610" spans="1:10" ht="24" customHeight="1" x14ac:dyDescent="0.2">
      <c r="A610" s="180" t="s">
        <v>191</v>
      </c>
      <c r="B610" s="83" t="s">
        <v>420</v>
      </c>
      <c r="C610" s="180" t="s">
        <v>21</v>
      </c>
      <c r="D610" s="180" t="s">
        <v>421</v>
      </c>
      <c r="E610" s="251" t="s">
        <v>194</v>
      </c>
      <c r="F610" s="251"/>
      <c r="G610" s="84" t="s">
        <v>23</v>
      </c>
      <c r="H610" s="85">
        <v>2.5499999999999998</v>
      </c>
      <c r="I610" s="86">
        <v>51.3</v>
      </c>
      <c r="J610" s="86">
        <v>130.81</v>
      </c>
    </row>
    <row r="611" spans="1:10" ht="25.5" x14ac:dyDescent="0.2">
      <c r="A611" s="181"/>
      <c r="B611" s="181"/>
      <c r="C611" s="181"/>
      <c r="D611" s="181"/>
      <c r="E611" s="181" t="s">
        <v>199</v>
      </c>
      <c r="F611" s="87">
        <v>125.33</v>
      </c>
      <c r="G611" s="181" t="s">
        <v>200</v>
      </c>
      <c r="H611" s="87">
        <v>0</v>
      </c>
      <c r="I611" s="181" t="s">
        <v>201</v>
      </c>
      <c r="J611" s="87">
        <v>125.33</v>
      </c>
    </row>
    <row r="612" spans="1:10" ht="15" thickBot="1" x14ac:dyDescent="0.25">
      <c r="A612" s="181"/>
      <c r="B612" s="181"/>
      <c r="C612" s="181"/>
      <c r="D612" s="181"/>
      <c r="E612" s="181" t="s">
        <v>202</v>
      </c>
      <c r="F612" s="87">
        <v>155.76</v>
      </c>
      <c r="G612" s="181"/>
      <c r="H612" s="252" t="s">
        <v>203</v>
      </c>
      <c r="I612" s="252"/>
      <c r="J612" s="87">
        <v>805.06</v>
      </c>
    </row>
    <row r="613" spans="1:10" ht="0.95" customHeight="1" thickTop="1" x14ac:dyDescent="0.2">
      <c r="A613" s="88"/>
      <c r="B613" s="88"/>
      <c r="C613" s="88"/>
      <c r="D613" s="88"/>
      <c r="E613" s="88"/>
      <c r="F613" s="88"/>
      <c r="G613" s="88"/>
      <c r="H613" s="88"/>
      <c r="I613" s="88"/>
      <c r="J613" s="88"/>
    </row>
    <row r="614" spans="1:10" ht="18" customHeight="1" x14ac:dyDescent="0.2">
      <c r="A614" s="182" t="s">
        <v>1407</v>
      </c>
      <c r="B614" s="191" t="s">
        <v>6</v>
      </c>
      <c r="C614" s="182" t="s">
        <v>7</v>
      </c>
      <c r="D614" s="182" t="s">
        <v>8</v>
      </c>
      <c r="E614" s="218" t="s">
        <v>180</v>
      </c>
      <c r="F614" s="218"/>
      <c r="G614" s="192" t="s">
        <v>9</v>
      </c>
      <c r="H614" s="191" t="s">
        <v>10</v>
      </c>
      <c r="I614" s="191" t="s">
        <v>11</v>
      </c>
      <c r="J614" s="191" t="s">
        <v>13</v>
      </c>
    </row>
    <row r="615" spans="1:10" ht="36" customHeight="1" x14ac:dyDescent="0.2">
      <c r="A615" s="183" t="s">
        <v>181</v>
      </c>
      <c r="B615" s="75" t="s">
        <v>1276</v>
      </c>
      <c r="C615" s="183" t="s">
        <v>25</v>
      </c>
      <c r="D615" s="183" t="s">
        <v>1277</v>
      </c>
      <c r="E615" s="249">
        <v>135</v>
      </c>
      <c r="F615" s="249"/>
      <c r="G615" s="76" t="s">
        <v>80</v>
      </c>
      <c r="H615" s="77">
        <v>1</v>
      </c>
      <c r="I615" s="78">
        <v>538.71</v>
      </c>
      <c r="J615" s="78">
        <v>538.71</v>
      </c>
    </row>
    <row r="616" spans="1:10" ht="24" customHeight="1" x14ac:dyDescent="0.2">
      <c r="A616" s="179" t="s">
        <v>183</v>
      </c>
      <c r="B616" s="79" t="s">
        <v>356</v>
      </c>
      <c r="C616" s="179" t="s">
        <v>21</v>
      </c>
      <c r="D616" s="179" t="s">
        <v>357</v>
      </c>
      <c r="E616" s="250" t="s">
        <v>188</v>
      </c>
      <c r="F616" s="250"/>
      <c r="G616" s="80" t="s">
        <v>31</v>
      </c>
      <c r="H616" s="81">
        <v>0.5</v>
      </c>
      <c r="I616" s="82">
        <v>20.21</v>
      </c>
      <c r="J616" s="82">
        <v>10.1</v>
      </c>
    </row>
    <row r="617" spans="1:10" ht="24" customHeight="1" x14ac:dyDescent="0.2">
      <c r="A617" s="179" t="s">
        <v>183</v>
      </c>
      <c r="B617" s="79" t="s">
        <v>358</v>
      </c>
      <c r="C617" s="179" t="s">
        <v>21</v>
      </c>
      <c r="D617" s="179" t="s">
        <v>359</v>
      </c>
      <c r="E617" s="250" t="s">
        <v>188</v>
      </c>
      <c r="F617" s="250"/>
      <c r="G617" s="80" t="s">
        <v>31</v>
      </c>
      <c r="H617" s="81">
        <v>0.5</v>
      </c>
      <c r="I617" s="82">
        <v>16.5</v>
      </c>
      <c r="J617" s="82">
        <v>8.25</v>
      </c>
    </row>
    <row r="618" spans="1:10" ht="24" customHeight="1" x14ac:dyDescent="0.2">
      <c r="A618" s="180" t="s">
        <v>191</v>
      </c>
      <c r="B618" s="83" t="s">
        <v>373</v>
      </c>
      <c r="C618" s="180" t="s">
        <v>21</v>
      </c>
      <c r="D618" s="180" t="s">
        <v>374</v>
      </c>
      <c r="E618" s="251" t="s">
        <v>194</v>
      </c>
      <c r="F618" s="251"/>
      <c r="G618" s="84" t="s">
        <v>77</v>
      </c>
      <c r="H618" s="85">
        <v>8.4000000000000005E-2</v>
      </c>
      <c r="I618" s="86">
        <v>5.5</v>
      </c>
      <c r="J618" s="86">
        <v>0.46</v>
      </c>
    </row>
    <row r="619" spans="1:10" ht="36" customHeight="1" x14ac:dyDescent="0.2">
      <c r="A619" s="180" t="s">
        <v>191</v>
      </c>
      <c r="B619" s="83" t="s">
        <v>1581</v>
      </c>
      <c r="C619" s="180" t="s">
        <v>25</v>
      </c>
      <c r="D619" s="180" t="s">
        <v>1582</v>
      </c>
      <c r="E619" s="251" t="s">
        <v>194</v>
      </c>
      <c r="F619" s="251"/>
      <c r="G619" s="84" t="s">
        <v>9</v>
      </c>
      <c r="H619" s="85">
        <v>1</v>
      </c>
      <c r="I619" s="86">
        <v>519.9</v>
      </c>
      <c r="J619" s="86">
        <v>519.9</v>
      </c>
    </row>
    <row r="620" spans="1:10" ht="25.5" x14ac:dyDescent="0.2">
      <c r="A620" s="181"/>
      <c r="B620" s="181"/>
      <c r="C620" s="181"/>
      <c r="D620" s="181"/>
      <c r="E620" s="181" t="s">
        <v>199</v>
      </c>
      <c r="F620" s="87">
        <v>12.51</v>
      </c>
      <c r="G620" s="181" t="s">
        <v>200</v>
      </c>
      <c r="H620" s="87">
        <v>0</v>
      </c>
      <c r="I620" s="181" t="s">
        <v>201</v>
      </c>
      <c r="J620" s="87">
        <v>12.51</v>
      </c>
    </row>
    <row r="621" spans="1:10" ht="15" thickBot="1" x14ac:dyDescent="0.25">
      <c r="A621" s="181"/>
      <c r="B621" s="181"/>
      <c r="C621" s="181"/>
      <c r="D621" s="181"/>
      <c r="E621" s="181" t="s">
        <v>202</v>
      </c>
      <c r="F621" s="87">
        <v>129.22999999999999</v>
      </c>
      <c r="G621" s="181"/>
      <c r="H621" s="252" t="s">
        <v>203</v>
      </c>
      <c r="I621" s="252"/>
      <c r="J621" s="87">
        <v>667.94</v>
      </c>
    </row>
    <row r="622" spans="1:10" ht="0.95" customHeight="1" thickTop="1" x14ac:dyDescent="0.2">
      <c r="A622" s="88"/>
      <c r="B622" s="88"/>
      <c r="C622" s="88"/>
      <c r="D622" s="88"/>
      <c r="E622" s="88"/>
      <c r="F622" s="88"/>
      <c r="G622" s="88"/>
      <c r="H622" s="88"/>
      <c r="I622" s="88"/>
      <c r="J622" s="88"/>
    </row>
    <row r="623" spans="1:10" ht="18" customHeight="1" x14ac:dyDescent="0.2">
      <c r="A623" s="182" t="s">
        <v>1408</v>
      </c>
      <c r="B623" s="191" t="s">
        <v>6</v>
      </c>
      <c r="C623" s="182" t="s">
        <v>7</v>
      </c>
      <c r="D623" s="182" t="s">
        <v>8</v>
      </c>
      <c r="E623" s="218" t="s">
        <v>180</v>
      </c>
      <c r="F623" s="218"/>
      <c r="G623" s="192" t="s">
        <v>9</v>
      </c>
      <c r="H623" s="191" t="s">
        <v>10</v>
      </c>
      <c r="I623" s="191" t="s">
        <v>11</v>
      </c>
      <c r="J623" s="191" t="s">
        <v>13</v>
      </c>
    </row>
    <row r="624" spans="1:10" ht="24" customHeight="1" x14ac:dyDescent="0.2">
      <c r="A624" s="183" t="s">
        <v>181</v>
      </c>
      <c r="B624" s="75" t="s">
        <v>1228</v>
      </c>
      <c r="C624" s="183" t="s">
        <v>25</v>
      </c>
      <c r="D624" s="183" t="s">
        <v>1229</v>
      </c>
      <c r="E624" s="249" t="s">
        <v>1169</v>
      </c>
      <c r="F624" s="249"/>
      <c r="G624" s="76" t="s">
        <v>23</v>
      </c>
      <c r="H624" s="77">
        <v>1</v>
      </c>
      <c r="I624" s="78">
        <v>353.6</v>
      </c>
      <c r="J624" s="78">
        <v>353.6</v>
      </c>
    </row>
    <row r="625" spans="1:10" ht="24" customHeight="1" x14ac:dyDescent="0.2">
      <c r="A625" s="180" t="s">
        <v>191</v>
      </c>
      <c r="B625" s="83" t="s">
        <v>1583</v>
      </c>
      <c r="C625" s="180" t="s">
        <v>1169</v>
      </c>
      <c r="D625" s="180" t="s">
        <v>1584</v>
      </c>
      <c r="E625" s="251" t="s">
        <v>194</v>
      </c>
      <c r="F625" s="251"/>
      <c r="G625" s="84" t="s">
        <v>307</v>
      </c>
      <c r="H625" s="85">
        <v>2</v>
      </c>
      <c r="I625" s="86">
        <v>176.8</v>
      </c>
      <c r="J625" s="86">
        <v>353.6</v>
      </c>
    </row>
    <row r="626" spans="1:10" ht="25.5" x14ac:dyDescent="0.2">
      <c r="A626" s="181"/>
      <c r="B626" s="181"/>
      <c r="C626" s="181"/>
      <c r="D626" s="181"/>
      <c r="E626" s="181" t="s">
        <v>199</v>
      </c>
      <c r="F626" s="87">
        <v>0</v>
      </c>
      <c r="G626" s="181" t="s">
        <v>200</v>
      </c>
      <c r="H626" s="87">
        <v>0</v>
      </c>
      <c r="I626" s="181" t="s">
        <v>201</v>
      </c>
      <c r="J626" s="87">
        <v>0</v>
      </c>
    </row>
    <row r="627" spans="1:10" ht="15" thickBot="1" x14ac:dyDescent="0.25">
      <c r="A627" s="181"/>
      <c r="B627" s="181"/>
      <c r="C627" s="181"/>
      <c r="D627" s="181"/>
      <c r="E627" s="181" t="s">
        <v>202</v>
      </c>
      <c r="F627" s="87">
        <v>84.82</v>
      </c>
      <c r="G627" s="181"/>
      <c r="H627" s="252" t="s">
        <v>203</v>
      </c>
      <c r="I627" s="252"/>
      <c r="J627" s="87">
        <v>438.42</v>
      </c>
    </row>
    <row r="628" spans="1:10" ht="0.95" customHeight="1" thickTop="1" x14ac:dyDescent="0.2">
      <c r="A628" s="88"/>
      <c r="B628" s="88"/>
      <c r="C628" s="88"/>
      <c r="D628" s="88"/>
      <c r="E628" s="88"/>
      <c r="F628" s="88"/>
      <c r="G628" s="88"/>
      <c r="H628" s="88"/>
      <c r="I628" s="88"/>
      <c r="J628" s="88"/>
    </row>
    <row r="629" spans="1:10" ht="18" customHeight="1" x14ac:dyDescent="0.2">
      <c r="A629" s="182" t="s">
        <v>1409</v>
      </c>
      <c r="B629" s="191" t="s">
        <v>6</v>
      </c>
      <c r="C629" s="182" t="s">
        <v>7</v>
      </c>
      <c r="D629" s="182" t="s">
        <v>8</v>
      </c>
      <c r="E629" s="218" t="s">
        <v>180</v>
      </c>
      <c r="F629" s="218"/>
      <c r="G629" s="192" t="s">
        <v>9</v>
      </c>
      <c r="H629" s="191" t="s">
        <v>10</v>
      </c>
      <c r="I629" s="191" t="s">
        <v>11</v>
      </c>
      <c r="J629" s="191" t="s">
        <v>13</v>
      </c>
    </row>
    <row r="630" spans="1:10" ht="36" customHeight="1" x14ac:dyDescent="0.2">
      <c r="A630" s="183" t="s">
        <v>181</v>
      </c>
      <c r="B630" s="75" t="s">
        <v>96</v>
      </c>
      <c r="C630" s="183" t="s">
        <v>25</v>
      </c>
      <c r="D630" s="183" t="s">
        <v>97</v>
      </c>
      <c r="E630" s="249" t="s">
        <v>377</v>
      </c>
      <c r="F630" s="249"/>
      <c r="G630" s="76" t="s">
        <v>77</v>
      </c>
      <c r="H630" s="77">
        <v>1</v>
      </c>
      <c r="I630" s="78">
        <v>72.260000000000005</v>
      </c>
      <c r="J630" s="78">
        <v>72.260000000000005</v>
      </c>
    </row>
    <row r="631" spans="1:10" ht="24" customHeight="1" x14ac:dyDescent="0.2">
      <c r="A631" s="179" t="s">
        <v>183</v>
      </c>
      <c r="B631" s="79" t="s">
        <v>356</v>
      </c>
      <c r="C631" s="179" t="s">
        <v>21</v>
      </c>
      <c r="D631" s="179" t="s">
        <v>357</v>
      </c>
      <c r="E631" s="250" t="s">
        <v>188</v>
      </c>
      <c r="F631" s="250"/>
      <c r="G631" s="80" t="s">
        <v>31</v>
      </c>
      <c r="H631" s="81">
        <v>0.31619999999999998</v>
      </c>
      <c r="I631" s="82">
        <v>20.21</v>
      </c>
      <c r="J631" s="82">
        <v>6.39</v>
      </c>
    </row>
    <row r="632" spans="1:10" ht="24" customHeight="1" x14ac:dyDescent="0.2">
      <c r="A632" s="179" t="s">
        <v>183</v>
      </c>
      <c r="B632" s="79" t="s">
        <v>189</v>
      </c>
      <c r="C632" s="179" t="s">
        <v>21</v>
      </c>
      <c r="D632" s="179" t="s">
        <v>190</v>
      </c>
      <c r="E632" s="250" t="s">
        <v>188</v>
      </c>
      <c r="F632" s="250"/>
      <c r="G632" s="80" t="s">
        <v>31</v>
      </c>
      <c r="H632" s="81">
        <v>9.9599999999999994E-2</v>
      </c>
      <c r="I632" s="82">
        <v>16.57</v>
      </c>
      <c r="J632" s="82">
        <v>1.65</v>
      </c>
    </row>
    <row r="633" spans="1:10" ht="24" customHeight="1" x14ac:dyDescent="0.2">
      <c r="A633" s="180" t="s">
        <v>191</v>
      </c>
      <c r="B633" s="83" t="s">
        <v>422</v>
      </c>
      <c r="C633" s="180" t="s">
        <v>21</v>
      </c>
      <c r="D633" s="180" t="s">
        <v>423</v>
      </c>
      <c r="E633" s="251" t="s">
        <v>194</v>
      </c>
      <c r="F633" s="251"/>
      <c r="G633" s="84" t="s">
        <v>77</v>
      </c>
      <c r="H633" s="85">
        <v>1</v>
      </c>
      <c r="I633" s="86">
        <v>64.22</v>
      </c>
      <c r="J633" s="86">
        <v>64.22</v>
      </c>
    </row>
    <row r="634" spans="1:10" ht="25.5" x14ac:dyDescent="0.2">
      <c r="A634" s="181"/>
      <c r="B634" s="181"/>
      <c r="C634" s="181"/>
      <c r="D634" s="181"/>
      <c r="E634" s="181" t="s">
        <v>199</v>
      </c>
      <c r="F634" s="87">
        <v>5.56</v>
      </c>
      <c r="G634" s="181" t="s">
        <v>200</v>
      </c>
      <c r="H634" s="87">
        <v>0</v>
      </c>
      <c r="I634" s="181" t="s">
        <v>201</v>
      </c>
      <c r="J634" s="87">
        <v>5.56</v>
      </c>
    </row>
    <row r="635" spans="1:10" ht="15" thickBot="1" x14ac:dyDescent="0.25">
      <c r="A635" s="181"/>
      <c r="B635" s="181"/>
      <c r="C635" s="181"/>
      <c r="D635" s="181"/>
      <c r="E635" s="181" t="s">
        <v>202</v>
      </c>
      <c r="F635" s="87">
        <v>17.329999999999998</v>
      </c>
      <c r="G635" s="181"/>
      <c r="H635" s="252" t="s">
        <v>203</v>
      </c>
      <c r="I635" s="252"/>
      <c r="J635" s="87">
        <v>89.59</v>
      </c>
    </row>
    <row r="636" spans="1:10" ht="0.95" customHeight="1" thickTop="1" x14ac:dyDescent="0.2">
      <c r="A636" s="88"/>
      <c r="B636" s="88"/>
      <c r="C636" s="88"/>
      <c r="D636" s="88"/>
      <c r="E636" s="88"/>
      <c r="F636" s="88"/>
      <c r="G636" s="88"/>
      <c r="H636" s="88"/>
      <c r="I636" s="88"/>
      <c r="J636" s="88"/>
    </row>
    <row r="637" spans="1:10" ht="18" customHeight="1" x14ac:dyDescent="0.2">
      <c r="A637" s="182" t="s">
        <v>1410</v>
      </c>
      <c r="B637" s="191" t="s">
        <v>6</v>
      </c>
      <c r="C637" s="182" t="s">
        <v>7</v>
      </c>
      <c r="D637" s="182" t="s">
        <v>8</v>
      </c>
      <c r="E637" s="218" t="s">
        <v>180</v>
      </c>
      <c r="F637" s="218"/>
      <c r="G637" s="192" t="s">
        <v>9</v>
      </c>
      <c r="H637" s="191" t="s">
        <v>10</v>
      </c>
      <c r="I637" s="191" t="s">
        <v>11</v>
      </c>
      <c r="J637" s="191" t="s">
        <v>13</v>
      </c>
    </row>
    <row r="638" spans="1:10" ht="36" customHeight="1" x14ac:dyDescent="0.2">
      <c r="A638" s="183" t="s">
        <v>181</v>
      </c>
      <c r="B638" s="75" t="s">
        <v>98</v>
      </c>
      <c r="C638" s="183" t="s">
        <v>25</v>
      </c>
      <c r="D638" s="183" t="s">
        <v>99</v>
      </c>
      <c r="E638" s="249" t="s">
        <v>377</v>
      </c>
      <c r="F638" s="249"/>
      <c r="G638" s="76" t="s">
        <v>77</v>
      </c>
      <c r="H638" s="77">
        <v>1</v>
      </c>
      <c r="I638" s="78">
        <v>72.260000000000005</v>
      </c>
      <c r="J638" s="78">
        <v>72.260000000000005</v>
      </c>
    </row>
    <row r="639" spans="1:10" ht="24" customHeight="1" x14ac:dyDescent="0.2">
      <c r="A639" s="179" t="s">
        <v>183</v>
      </c>
      <c r="B639" s="79" t="s">
        <v>356</v>
      </c>
      <c r="C639" s="179" t="s">
        <v>21</v>
      </c>
      <c r="D639" s="179" t="s">
        <v>357</v>
      </c>
      <c r="E639" s="250" t="s">
        <v>188</v>
      </c>
      <c r="F639" s="250"/>
      <c r="G639" s="80" t="s">
        <v>31</v>
      </c>
      <c r="H639" s="81">
        <v>0.31619999999999998</v>
      </c>
      <c r="I639" s="82">
        <v>20.21</v>
      </c>
      <c r="J639" s="82">
        <v>6.39</v>
      </c>
    </row>
    <row r="640" spans="1:10" ht="24" customHeight="1" x14ac:dyDescent="0.2">
      <c r="A640" s="179" t="s">
        <v>183</v>
      </c>
      <c r="B640" s="79" t="s">
        <v>189</v>
      </c>
      <c r="C640" s="179" t="s">
        <v>21</v>
      </c>
      <c r="D640" s="179" t="s">
        <v>190</v>
      </c>
      <c r="E640" s="250" t="s">
        <v>188</v>
      </c>
      <c r="F640" s="250"/>
      <c r="G640" s="80" t="s">
        <v>31</v>
      </c>
      <c r="H640" s="81">
        <v>9.9599999999999994E-2</v>
      </c>
      <c r="I640" s="82">
        <v>16.57</v>
      </c>
      <c r="J640" s="82">
        <v>1.65</v>
      </c>
    </row>
    <row r="641" spans="1:10" ht="24" customHeight="1" x14ac:dyDescent="0.2">
      <c r="A641" s="180" t="s">
        <v>191</v>
      </c>
      <c r="B641" s="83" t="s">
        <v>424</v>
      </c>
      <c r="C641" s="180" t="s">
        <v>21</v>
      </c>
      <c r="D641" s="180" t="s">
        <v>425</v>
      </c>
      <c r="E641" s="251" t="s">
        <v>194</v>
      </c>
      <c r="F641" s="251"/>
      <c r="G641" s="84" t="s">
        <v>77</v>
      </c>
      <c r="H641" s="85">
        <v>1</v>
      </c>
      <c r="I641" s="86">
        <v>64.22</v>
      </c>
      <c r="J641" s="86">
        <v>64.22</v>
      </c>
    </row>
    <row r="642" spans="1:10" ht="25.5" x14ac:dyDescent="0.2">
      <c r="A642" s="181"/>
      <c r="B642" s="181"/>
      <c r="C642" s="181"/>
      <c r="D642" s="181"/>
      <c r="E642" s="181" t="s">
        <v>199</v>
      </c>
      <c r="F642" s="87">
        <v>5.56</v>
      </c>
      <c r="G642" s="181" t="s">
        <v>200</v>
      </c>
      <c r="H642" s="87">
        <v>0</v>
      </c>
      <c r="I642" s="181" t="s">
        <v>201</v>
      </c>
      <c r="J642" s="87">
        <v>5.56</v>
      </c>
    </row>
    <row r="643" spans="1:10" ht="15" thickBot="1" x14ac:dyDescent="0.25">
      <c r="A643" s="181"/>
      <c r="B643" s="181"/>
      <c r="C643" s="181"/>
      <c r="D643" s="181"/>
      <c r="E643" s="181" t="s">
        <v>202</v>
      </c>
      <c r="F643" s="87">
        <v>17.329999999999998</v>
      </c>
      <c r="G643" s="181"/>
      <c r="H643" s="252" t="s">
        <v>203</v>
      </c>
      <c r="I643" s="252"/>
      <c r="J643" s="87">
        <v>89.59</v>
      </c>
    </row>
    <row r="644" spans="1:10" ht="0.95" customHeight="1" thickTop="1" x14ac:dyDescent="0.2">
      <c r="A644" s="88"/>
      <c r="B644" s="88"/>
      <c r="C644" s="88"/>
      <c r="D644" s="88"/>
      <c r="E644" s="88"/>
      <c r="F644" s="88"/>
      <c r="G644" s="88"/>
      <c r="H644" s="88"/>
      <c r="I644" s="88"/>
      <c r="J644" s="88"/>
    </row>
    <row r="645" spans="1:10" ht="18" customHeight="1" x14ac:dyDescent="0.2">
      <c r="A645" s="182" t="s">
        <v>1411</v>
      </c>
      <c r="B645" s="191" t="s">
        <v>6</v>
      </c>
      <c r="C645" s="182" t="s">
        <v>7</v>
      </c>
      <c r="D645" s="182" t="s">
        <v>8</v>
      </c>
      <c r="E645" s="218" t="s">
        <v>180</v>
      </c>
      <c r="F645" s="218"/>
      <c r="G645" s="192" t="s">
        <v>9</v>
      </c>
      <c r="H645" s="191" t="s">
        <v>10</v>
      </c>
      <c r="I645" s="191" t="s">
        <v>11</v>
      </c>
      <c r="J645" s="191" t="s">
        <v>13</v>
      </c>
    </row>
    <row r="646" spans="1:10" ht="24" customHeight="1" x14ac:dyDescent="0.2">
      <c r="A646" s="183" t="s">
        <v>181</v>
      </c>
      <c r="B646" s="75" t="s">
        <v>100</v>
      </c>
      <c r="C646" s="183" t="s">
        <v>25</v>
      </c>
      <c r="D646" s="183" t="s">
        <v>101</v>
      </c>
      <c r="E646" s="249" t="s">
        <v>377</v>
      </c>
      <c r="F646" s="249"/>
      <c r="G646" s="76" t="s">
        <v>77</v>
      </c>
      <c r="H646" s="77">
        <v>1</v>
      </c>
      <c r="I646" s="78">
        <v>73.55</v>
      </c>
      <c r="J646" s="78">
        <v>73.55</v>
      </c>
    </row>
    <row r="647" spans="1:10" ht="24" customHeight="1" x14ac:dyDescent="0.2">
      <c r="A647" s="179" t="s">
        <v>183</v>
      </c>
      <c r="B647" s="79" t="s">
        <v>356</v>
      </c>
      <c r="C647" s="179" t="s">
        <v>21</v>
      </c>
      <c r="D647" s="179" t="s">
        <v>357</v>
      </c>
      <c r="E647" s="250" t="s">
        <v>188</v>
      </c>
      <c r="F647" s="250"/>
      <c r="G647" s="80" t="s">
        <v>31</v>
      </c>
      <c r="H647" s="81">
        <v>0.31619999999999998</v>
      </c>
      <c r="I647" s="82">
        <v>20.21</v>
      </c>
      <c r="J647" s="82">
        <v>6.39</v>
      </c>
    </row>
    <row r="648" spans="1:10" ht="24" customHeight="1" x14ac:dyDescent="0.2">
      <c r="A648" s="179" t="s">
        <v>183</v>
      </c>
      <c r="B648" s="79" t="s">
        <v>189</v>
      </c>
      <c r="C648" s="179" t="s">
        <v>21</v>
      </c>
      <c r="D648" s="179" t="s">
        <v>190</v>
      </c>
      <c r="E648" s="250" t="s">
        <v>188</v>
      </c>
      <c r="F648" s="250"/>
      <c r="G648" s="80" t="s">
        <v>31</v>
      </c>
      <c r="H648" s="81">
        <v>9.9599999999999994E-2</v>
      </c>
      <c r="I648" s="82">
        <v>16.57</v>
      </c>
      <c r="J648" s="82">
        <v>1.65</v>
      </c>
    </row>
    <row r="649" spans="1:10" ht="24" customHeight="1" x14ac:dyDescent="0.2">
      <c r="A649" s="180" t="s">
        <v>191</v>
      </c>
      <c r="B649" s="83" t="s">
        <v>426</v>
      </c>
      <c r="C649" s="180" t="s">
        <v>25</v>
      </c>
      <c r="D649" s="180" t="s">
        <v>427</v>
      </c>
      <c r="E649" s="251" t="s">
        <v>204</v>
      </c>
      <c r="F649" s="251"/>
      <c r="G649" s="84" t="s">
        <v>9</v>
      </c>
      <c r="H649" s="85">
        <v>1</v>
      </c>
      <c r="I649" s="86">
        <v>65.510000000000005</v>
      </c>
      <c r="J649" s="86">
        <v>65.510000000000005</v>
      </c>
    </row>
    <row r="650" spans="1:10" ht="25.5" x14ac:dyDescent="0.2">
      <c r="A650" s="181"/>
      <c r="B650" s="181"/>
      <c r="C650" s="181"/>
      <c r="D650" s="181"/>
      <c r="E650" s="181" t="s">
        <v>199</v>
      </c>
      <c r="F650" s="87">
        <v>5.56</v>
      </c>
      <c r="G650" s="181" t="s">
        <v>200</v>
      </c>
      <c r="H650" s="87">
        <v>0</v>
      </c>
      <c r="I650" s="181" t="s">
        <v>201</v>
      </c>
      <c r="J650" s="87">
        <v>5.56</v>
      </c>
    </row>
    <row r="651" spans="1:10" ht="15" thickBot="1" x14ac:dyDescent="0.25">
      <c r="A651" s="181"/>
      <c r="B651" s="181"/>
      <c r="C651" s="181"/>
      <c r="D651" s="181"/>
      <c r="E651" s="181" t="s">
        <v>202</v>
      </c>
      <c r="F651" s="87">
        <v>17.64</v>
      </c>
      <c r="G651" s="181"/>
      <c r="H651" s="252" t="s">
        <v>203</v>
      </c>
      <c r="I651" s="252"/>
      <c r="J651" s="87">
        <v>91.19</v>
      </c>
    </row>
    <row r="652" spans="1:10" ht="0.95" customHeight="1" thickTop="1" x14ac:dyDescent="0.2">
      <c r="A652" s="88"/>
      <c r="B652" s="88"/>
      <c r="C652" s="88"/>
      <c r="D652" s="88"/>
      <c r="E652" s="88"/>
      <c r="F652" s="88"/>
      <c r="G652" s="88"/>
      <c r="H652" s="88"/>
      <c r="I652" s="88"/>
      <c r="J652" s="88"/>
    </row>
    <row r="653" spans="1:10" ht="18" customHeight="1" x14ac:dyDescent="0.2">
      <c r="A653" s="182" t="s">
        <v>1414</v>
      </c>
      <c r="B653" s="191" t="s">
        <v>6</v>
      </c>
      <c r="C653" s="182" t="s">
        <v>7</v>
      </c>
      <c r="D653" s="182" t="s">
        <v>8</v>
      </c>
      <c r="E653" s="218" t="s">
        <v>180</v>
      </c>
      <c r="F653" s="218"/>
      <c r="G653" s="192" t="s">
        <v>9</v>
      </c>
      <c r="H653" s="191" t="s">
        <v>10</v>
      </c>
      <c r="I653" s="191" t="s">
        <v>11</v>
      </c>
      <c r="J653" s="191" t="s">
        <v>13</v>
      </c>
    </row>
    <row r="654" spans="1:10" ht="48" customHeight="1" x14ac:dyDescent="0.2">
      <c r="A654" s="183" t="s">
        <v>181</v>
      </c>
      <c r="B654" s="75" t="s">
        <v>102</v>
      </c>
      <c r="C654" s="183" t="s">
        <v>21</v>
      </c>
      <c r="D654" s="183" t="s">
        <v>103</v>
      </c>
      <c r="E654" s="249" t="s">
        <v>377</v>
      </c>
      <c r="F654" s="249"/>
      <c r="G654" s="76" t="s">
        <v>77</v>
      </c>
      <c r="H654" s="77">
        <v>1</v>
      </c>
      <c r="I654" s="78">
        <v>116.62</v>
      </c>
      <c r="J654" s="78">
        <v>116.62</v>
      </c>
    </row>
    <row r="655" spans="1:10" ht="36" customHeight="1" x14ac:dyDescent="0.2">
      <c r="A655" s="179" t="s">
        <v>183</v>
      </c>
      <c r="B655" s="79" t="s">
        <v>428</v>
      </c>
      <c r="C655" s="179" t="s">
        <v>21</v>
      </c>
      <c r="D655" s="179" t="s">
        <v>429</v>
      </c>
      <c r="E655" s="250" t="s">
        <v>377</v>
      </c>
      <c r="F655" s="250"/>
      <c r="G655" s="80" t="s">
        <v>39</v>
      </c>
      <c r="H655" s="81">
        <v>2.14</v>
      </c>
      <c r="I655" s="82">
        <v>18.489999999999998</v>
      </c>
      <c r="J655" s="82">
        <v>39.56</v>
      </c>
    </row>
    <row r="656" spans="1:10" ht="36" customHeight="1" x14ac:dyDescent="0.2">
      <c r="A656" s="179" t="s">
        <v>183</v>
      </c>
      <c r="B656" s="79" t="s">
        <v>430</v>
      </c>
      <c r="C656" s="179" t="s">
        <v>21</v>
      </c>
      <c r="D656" s="179" t="s">
        <v>431</v>
      </c>
      <c r="E656" s="250" t="s">
        <v>377</v>
      </c>
      <c r="F656" s="250"/>
      <c r="G656" s="80" t="s">
        <v>77</v>
      </c>
      <c r="H656" s="81">
        <v>1.18</v>
      </c>
      <c r="I656" s="82">
        <v>7.38</v>
      </c>
      <c r="J656" s="82">
        <v>8.6999999999999993</v>
      </c>
    </row>
    <row r="657" spans="1:10" ht="36" customHeight="1" x14ac:dyDescent="0.2">
      <c r="A657" s="179" t="s">
        <v>183</v>
      </c>
      <c r="B657" s="79" t="s">
        <v>432</v>
      </c>
      <c r="C657" s="179" t="s">
        <v>21</v>
      </c>
      <c r="D657" s="179" t="s">
        <v>433</v>
      </c>
      <c r="E657" s="250" t="s">
        <v>377</v>
      </c>
      <c r="F657" s="250"/>
      <c r="G657" s="80" t="s">
        <v>77</v>
      </c>
      <c r="H657" s="81">
        <v>1</v>
      </c>
      <c r="I657" s="82">
        <v>15.25</v>
      </c>
      <c r="J657" s="82">
        <v>15.25</v>
      </c>
    </row>
    <row r="658" spans="1:10" ht="36" customHeight="1" x14ac:dyDescent="0.2">
      <c r="A658" s="179" t="s">
        <v>183</v>
      </c>
      <c r="B658" s="79" t="s">
        <v>434</v>
      </c>
      <c r="C658" s="179" t="s">
        <v>21</v>
      </c>
      <c r="D658" s="179" t="s">
        <v>435</v>
      </c>
      <c r="E658" s="250" t="s">
        <v>377</v>
      </c>
      <c r="F658" s="250"/>
      <c r="G658" s="80" t="s">
        <v>77</v>
      </c>
      <c r="H658" s="81">
        <v>0.89</v>
      </c>
      <c r="I658" s="82">
        <v>10.37</v>
      </c>
      <c r="J658" s="82">
        <v>9.2200000000000006</v>
      </c>
    </row>
    <row r="659" spans="1:10" ht="24" customHeight="1" x14ac:dyDescent="0.2">
      <c r="A659" s="179" t="s">
        <v>183</v>
      </c>
      <c r="B659" s="79" t="s">
        <v>436</v>
      </c>
      <c r="C659" s="179" t="s">
        <v>21</v>
      </c>
      <c r="D659" s="179" t="s">
        <v>437</v>
      </c>
      <c r="E659" s="250" t="s">
        <v>377</v>
      </c>
      <c r="F659" s="250"/>
      <c r="G659" s="80" t="s">
        <v>39</v>
      </c>
      <c r="H659" s="81">
        <v>2.14</v>
      </c>
      <c r="I659" s="82">
        <v>10.220000000000001</v>
      </c>
      <c r="J659" s="82">
        <v>21.87</v>
      </c>
    </row>
    <row r="660" spans="1:10" ht="36" customHeight="1" x14ac:dyDescent="0.2">
      <c r="A660" s="179" t="s">
        <v>183</v>
      </c>
      <c r="B660" s="79" t="s">
        <v>438</v>
      </c>
      <c r="C660" s="179" t="s">
        <v>21</v>
      </c>
      <c r="D660" s="179" t="s">
        <v>439</v>
      </c>
      <c r="E660" s="250" t="s">
        <v>377</v>
      </c>
      <c r="F660" s="250"/>
      <c r="G660" s="80" t="s">
        <v>39</v>
      </c>
      <c r="H660" s="81">
        <v>2.14</v>
      </c>
      <c r="I660" s="82">
        <v>10.29</v>
      </c>
      <c r="J660" s="82">
        <v>22.02</v>
      </c>
    </row>
    <row r="661" spans="1:10" ht="25.5" x14ac:dyDescent="0.2">
      <c r="A661" s="181"/>
      <c r="B661" s="181"/>
      <c r="C661" s="181"/>
      <c r="D661" s="181"/>
      <c r="E661" s="181" t="s">
        <v>199</v>
      </c>
      <c r="F661" s="87">
        <v>61.53</v>
      </c>
      <c r="G661" s="181" t="s">
        <v>200</v>
      </c>
      <c r="H661" s="87">
        <v>0</v>
      </c>
      <c r="I661" s="181" t="s">
        <v>201</v>
      </c>
      <c r="J661" s="87">
        <v>61.53</v>
      </c>
    </row>
    <row r="662" spans="1:10" ht="15" thickBot="1" x14ac:dyDescent="0.25">
      <c r="A662" s="181"/>
      <c r="B662" s="181"/>
      <c r="C662" s="181"/>
      <c r="D662" s="181"/>
      <c r="E662" s="181" t="s">
        <v>202</v>
      </c>
      <c r="F662" s="87">
        <v>27.97</v>
      </c>
      <c r="G662" s="181"/>
      <c r="H662" s="252" t="s">
        <v>203</v>
      </c>
      <c r="I662" s="252"/>
      <c r="J662" s="87">
        <v>144.59</v>
      </c>
    </row>
    <row r="663" spans="1:10" ht="0.95" customHeight="1" thickTop="1" x14ac:dyDescent="0.2">
      <c r="A663" s="88"/>
      <c r="B663" s="88"/>
      <c r="C663" s="88"/>
      <c r="D663" s="88"/>
      <c r="E663" s="88"/>
      <c r="F663" s="88"/>
      <c r="G663" s="88"/>
      <c r="H663" s="88"/>
      <c r="I663" s="88"/>
      <c r="J663" s="88"/>
    </row>
    <row r="664" spans="1:10" ht="18" customHeight="1" x14ac:dyDescent="0.2">
      <c r="A664" s="182" t="s">
        <v>1415</v>
      </c>
      <c r="B664" s="191" t="s">
        <v>6</v>
      </c>
      <c r="C664" s="182" t="s">
        <v>7</v>
      </c>
      <c r="D664" s="182" t="s">
        <v>8</v>
      </c>
      <c r="E664" s="218" t="s">
        <v>180</v>
      </c>
      <c r="F664" s="218"/>
      <c r="G664" s="192" t="s">
        <v>9</v>
      </c>
      <c r="H664" s="191" t="s">
        <v>10</v>
      </c>
      <c r="I664" s="191" t="s">
        <v>11</v>
      </c>
      <c r="J664" s="191" t="s">
        <v>13</v>
      </c>
    </row>
    <row r="665" spans="1:10" ht="24" customHeight="1" x14ac:dyDescent="0.2">
      <c r="A665" s="183" t="s">
        <v>181</v>
      </c>
      <c r="B665" s="75" t="s">
        <v>108</v>
      </c>
      <c r="C665" s="183" t="s">
        <v>105</v>
      </c>
      <c r="D665" s="183" t="s">
        <v>109</v>
      </c>
      <c r="E665" s="249" t="s">
        <v>440</v>
      </c>
      <c r="F665" s="249"/>
      <c r="G665" s="76" t="s">
        <v>107</v>
      </c>
      <c r="H665" s="77">
        <v>1</v>
      </c>
      <c r="I665" s="78">
        <v>207.35</v>
      </c>
      <c r="J665" s="78">
        <v>207.35</v>
      </c>
    </row>
    <row r="666" spans="1:10" ht="24" customHeight="1" x14ac:dyDescent="0.2">
      <c r="A666" s="180" t="s">
        <v>191</v>
      </c>
      <c r="B666" s="83" t="s">
        <v>449</v>
      </c>
      <c r="C666" s="180" t="s">
        <v>105</v>
      </c>
      <c r="D666" s="180" t="s">
        <v>450</v>
      </c>
      <c r="E666" s="251" t="s">
        <v>194</v>
      </c>
      <c r="F666" s="251"/>
      <c r="G666" s="84" t="s">
        <v>46</v>
      </c>
      <c r="H666" s="85">
        <v>3</v>
      </c>
      <c r="I666" s="86">
        <v>1.1000000000000001</v>
      </c>
      <c r="J666" s="86">
        <v>3.3</v>
      </c>
    </row>
    <row r="667" spans="1:10" ht="24" customHeight="1" x14ac:dyDescent="0.2">
      <c r="A667" s="180" t="s">
        <v>191</v>
      </c>
      <c r="B667" s="83" t="s">
        <v>441</v>
      </c>
      <c r="C667" s="180" t="s">
        <v>105</v>
      </c>
      <c r="D667" s="180" t="s">
        <v>442</v>
      </c>
      <c r="E667" s="251" t="s">
        <v>194</v>
      </c>
      <c r="F667" s="251"/>
      <c r="G667" s="84" t="s">
        <v>28</v>
      </c>
      <c r="H667" s="85">
        <v>4.0000000000000001E-3</v>
      </c>
      <c r="I667" s="86">
        <v>74.72</v>
      </c>
      <c r="J667" s="86">
        <v>0.28999999999999998</v>
      </c>
    </row>
    <row r="668" spans="1:10" ht="24" customHeight="1" x14ac:dyDescent="0.2">
      <c r="A668" s="180" t="s">
        <v>191</v>
      </c>
      <c r="B668" s="83" t="s">
        <v>447</v>
      </c>
      <c r="C668" s="180" t="s">
        <v>105</v>
      </c>
      <c r="D668" s="180" t="s">
        <v>448</v>
      </c>
      <c r="E668" s="251" t="s">
        <v>194</v>
      </c>
      <c r="F668" s="251"/>
      <c r="G668" s="84" t="s">
        <v>46</v>
      </c>
      <c r="H668" s="85">
        <v>3</v>
      </c>
      <c r="I668" s="86">
        <v>0.56000000000000005</v>
      </c>
      <c r="J668" s="86">
        <v>1.68</v>
      </c>
    </row>
    <row r="669" spans="1:10" ht="24" customHeight="1" x14ac:dyDescent="0.2">
      <c r="A669" s="180" t="s">
        <v>191</v>
      </c>
      <c r="B669" s="83" t="s">
        <v>460</v>
      </c>
      <c r="C669" s="180" t="s">
        <v>105</v>
      </c>
      <c r="D669" s="180" t="s">
        <v>461</v>
      </c>
      <c r="E669" s="251" t="s">
        <v>194</v>
      </c>
      <c r="F669" s="251"/>
      <c r="G669" s="84" t="s">
        <v>77</v>
      </c>
      <c r="H669" s="85">
        <v>1</v>
      </c>
      <c r="I669" s="86">
        <v>30</v>
      </c>
      <c r="J669" s="86">
        <v>30</v>
      </c>
    </row>
    <row r="670" spans="1:10" ht="24" customHeight="1" x14ac:dyDescent="0.2">
      <c r="A670" s="180" t="s">
        <v>191</v>
      </c>
      <c r="B670" s="83" t="s">
        <v>462</v>
      </c>
      <c r="C670" s="180" t="s">
        <v>105</v>
      </c>
      <c r="D670" s="180" t="s">
        <v>1585</v>
      </c>
      <c r="E670" s="251" t="s">
        <v>194</v>
      </c>
      <c r="F670" s="251"/>
      <c r="G670" s="84" t="s">
        <v>77</v>
      </c>
      <c r="H670" s="85">
        <v>2</v>
      </c>
      <c r="I670" s="86">
        <v>1.39</v>
      </c>
      <c r="J670" s="86">
        <v>2.78</v>
      </c>
    </row>
    <row r="671" spans="1:10" ht="24" customHeight="1" x14ac:dyDescent="0.2">
      <c r="A671" s="180" t="s">
        <v>191</v>
      </c>
      <c r="B671" s="83" t="s">
        <v>463</v>
      </c>
      <c r="C671" s="180" t="s">
        <v>105</v>
      </c>
      <c r="D671" s="180" t="s">
        <v>464</v>
      </c>
      <c r="E671" s="251" t="s">
        <v>194</v>
      </c>
      <c r="F671" s="251"/>
      <c r="G671" s="84" t="s">
        <v>39</v>
      </c>
      <c r="H671" s="85">
        <v>1.5</v>
      </c>
      <c r="I671" s="86">
        <v>3.91</v>
      </c>
      <c r="J671" s="86">
        <v>5.86</v>
      </c>
    </row>
    <row r="672" spans="1:10" ht="24" customHeight="1" x14ac:dyDescent="0.2">
      <c r="A672" s="180" t="s">
        <v>191</v>
      </c>
      <c r="B672" s="83" t="s">
        <v>458</v>
      </c>
      <c r="C672" s="180" t="s">
        <v>105</v>
      </c>
      <c r="D672" s="180" t="s">
        <v>459</v>
      </c>
      <c r="E672" s="251" t="s">
        <v>194</v>
      </c>
      <c r="F672" s="251"/>
      <c r="G672" s="84" t="s">
        <v>39</v>
      </c>
      <c r="H672" s="85">
        <v>2</v>
      </c>
      <c r="I672" s="86">
        <v>6.65</v>
      </c>
      <c r="J672" s="86">
        <v>13.3</v>
      </c>
    </row>
    <row r="673" spans="1:10" ht="24" customHeight="1" x14ac:dyDescent="0.2">
      <c r="A673" s="180" t="s">
        <v>191</v>
      </c>
      <c r="B673" s="83" t="s">
        <v>445</v>
      </c>
      <c r="C673" s="180" t="s">
        <v>105</v>
      </c>
      <c r="D673" s="180" t="s">
        <v>446</v>
      </c>
      <c r="E673" s="251" t="s">
        <v>219</v>
      </c>
      <c r="F673" s="251"/>
      <c r="G673" s="84" t="s">
        <v>31</v>
      </c>
      <c r="H673" s="85">
        <v>3</v>
      </c>
      <c r="I673" s="86">
        <v>20.32</v>
      </c>
      <c r="J673" s="86">
        <v>60.96</v>
      </c>
    </row>
    <row r="674" spans="1:10" ht="24" customHeight="1" x14ac:dyDescent="0.2">
      <c r="A674" s="180" t="s">
        <v>191</v>
      </c>
      <c r="B674" s="83" t="s">
        <v>454</v>
      </c>
      <c r="C674" s="180" t="s">
        <v>105</v>
      </c>
      <c r="D674" s="180" t="s">
        <v>455</v>
      </c>
      <c r="E674" s="251" t="s">
        <v>219</v>
      </c>
      <c r="F674" s="251"/>
      <c r="G674" s="84" t="s">
        <v>31</v>
      </c>
      <c r="H674" s="85">
        <v>2.5</v>
      </c>
      <c r="I674" s="86">
        <v>15.55</v>
      </c>
      <c r="J674" s="86">
        <v>38.869999999999997</v>
      </c>
    </row>
    <row r="675" spans="1:10" ht="24" customHeight="1" x14ac:dyDescent="0.2">
      <c r="A675" s="180" t="s">
        <v>191</v>
      </c>
      <c r="B675" s="83" t="s">
        <v>443</v>
      </c>
      <c r="C675" s="180" t="s">
        <v>105</v>
      </c>
      <c r="D675" s="180" t="s">
        <v>444</v>
      </c>
      <c r="E675" s="251" t="s">
        <v>219</v>
      </c>
      <c r="F675" s="251"/>
      <c r="G675" s="84" t="s">
        <v>31</v>
      </c>
      <c r="H675" s="85">
        <v>3</v>
      </c>
      <c r="I675" s="86">
        <v>16.77</v>
      </c>
      <c r="J675" s="86">
        <v>50.31</v>
      </c>
    </row>
    <row r="676" spans="1:10" ht="25.5" x14ac:dyDescent="0.2">
      <c r="A676" s="181"/>
      <c r="B676" s="181"/>
      <c r="C676" s="181"/>
      <c r="D676" s="181"/>
      <c r="E676" s="181" t="s">
        <v>199</v>
      </c>
      <c r="F676" s="87">
        <v>150.13999999999999</v>
      </c>
      <c r="G676" s="181" t="s">
        <v>200</v>
      </c>
      <c r="H676" s="87">
        <v>0</v>
      </c>
      <c r="I676" s="181" t="s">
        <v>201</v>
      </c>
      <c r="J676" s="87">
        <v>150.13999999999999</v>
      </c>
    </row>
    <row r="677" spans="1:10" ht="15" thickBot="1" x14ac:dyDescent="0.25">
      <c r="A677" s="181"/>
      <c r="B677" s="181"/>
      <c r="C677" s="181"/>
      <c r="D677" s="181"/>
      <c r="E677" s="181" t="s">
        <v>202</v>
      </c>
      <c r="F677" s="87">
        <v>49.74</v>
      </c>
      <c r="G677" s="181"/>
      <c r="H677" s="252" t="s">
        <v>203</v>
      </c>
      <c r="I677" s="252"/>
      <c r="J677" s="87">
        <v>257.08999999999997</v>
      </c>
    </row>
    <row r="678" spans="1:10" ht="0.95" customHeight="1" thickTop="1" x14ac:dyDescent="0.2">
      <c r="A678" s="88"/>
      <c r="B678" s="88"/>
      <c r="C678" s="88"/>
      <c r="D678" s="88"/>
      <c r="E678" s="88"/>
      <c r="F678" s="88"/>
      <c r="G678" s="88"/>
      <c r="H678" s="88"/>
      <c r="I678" s="88"/>
      <c r="J678" s="88"/>
    </row>
    <row r="679" spans="1:10" ht="18" customHeight="1" x14ac:dyDescent="0.2">
      <c r="A679" s="182" t="s">
        <v>1416</v>
      </c>
      <c r="B679" s="191" t="s">
        <v>6</v>
      </c>
      <c r="C679" s="182" t="s">
        <v>7</v>
      </c>
      <c r="D679" s="182" t="s">
        <v>8</v>
      </c>
      <c r="E679" s="218" t="s">
        <v>180</v>
      </c>
      <c r="F679" s="218"/>
      <c r="G679" s="192" t="s">
        <v>9</v>
      </c>
      <c r="H679" s="191" t="s">
        <v>10</v>
      </c>
      <c r="I679" s="191" t="s">
        <v>11</v>
      </c>
      <c r="J679" s="191" t="s">
        <v>13</v>
      </c>
    </row>
    <row r="680" spans="1:10" ht="36" customHeight="1" x14ac:dyDescent="0.2">
      <c r="A680" s="183" t="s">
        <v>181</v>
      </c>
      <c r="B680" s="75" t="s">
        <v>104</v>
      </c>
      <c r="C680" s="183" t="s">
        <v>105</v>
      </c>
      <c r="D680" s="183" t="s">
        <v>106</v>
      </c>
      <c r="E680" s="249" t="s">
        <v>440</v>
      </c>
      <c r="F680" s="249"/>
      <c r="G680" s="76" t="s">
        <v>107</v>
      </c>
      <c r="H680" s="77">
        <v>1</v>
      </c>
      <c r="I680" s="78">
        <v>211.71</v>
      </c>
      <c r="J680" s="78">
        <v>211.71</v>
      </c>
    </row>
    <row r="681" spans="1:10" ht="24" customHeight="1" x14ac:dyDescent="0.2">
      <c r="A681" s="180" t="s">
        <v>191</v>
      </c>
      <c r="B681" s="83" t="s">
        <v>447</v>
      </c>
      <c r="C681" s="180" t="s">
        <v>105</v>
      </c>
      <c r="D681" s="180" t="s">
        <v>448</v>
      </c>
      <c r="E681" s="251" t="s">
        <v>194</v>
      </c>
      <c r="F681" s="251"/>
      <c r="G681" s="84" t="s">
        <v>46</v>
      </c>
      <c r="H681" s="85">
        <v>3</v>
      </c>
      <c r="I681" s="86">
        <v>0.56000000000000005</v>
      </c>
      <c r="J681" s="86">
        <v>1.68</v>
      </c>
    </row>
    <row r="682" spans="1:10" ht="24" customHeight="1" x14ac:dyDescent="0.2">
      <c r="A682" s="180" t="s">
        <v>191</v>
      </c>
      <c r="B682" s="83" t="s">
        <v>441</v>
      </c>
      <c r="C682" s="180" t="s">
        <v>105</v>
      </c>
      <c r="D682" s="180" t="s">
        <v>442</v>
      </c>
      <c r="E682" s="251" t="s">
        <v>194</v>
      </c>
      <c r="F682" s="251"/>
      <c r="G682" s="84" t="s">
        <v>28</v>
      </c>
      <c r="H682" s="85">
        <v>4.0000000000000001E-3</v>
      </c>
      <c r="I682" s="86">
        <v>74.72</v>
      </c>
      <c r="J682" s="86">
        <v>0.28999999999999998</v>
      </c>
    </row>
    <row r="683" spans="1:10" ht="24" customHeight="1" x14ac:dyDescent="0.2">
      <c r="A683" s="180" t="s">
        <v>191</v>
      </c>
      <c r="B683" s="83" t="s">
        <v>449</v>
      </c>
      <c r="C683" s="180" t="s">
        <v>105</v>
      </c>
      <c r="D683" s="180" t="s">
        <v>450</v>
      </c>
      <c r="E683" s="251" t="s">
        <v>194</v>
      </c>
      <c r="F683" s="251"/>
      <c r="G683" s="84" t="s">
        <v>46</v>
      </c>
      <c r="H683" s="85">
        <v>3</v>
      </c>
      <c r="I683" s="86">
        <v>1.1000000000000001</v>
      </c>
      <c r="J683" s="86">
        <v>3.3</v>
      </c>
    </row>
    <row r="684" spans="1:10" ht="24" customHeight="1" x14ac:dyDescent="0.2">
      <c r="A684" s="180" t="s">
        <v>191</v>
      </c>
      <c r="B684" s="83" t="s">
        <v>451</v>
      </c>
      <c r="C684" s="180" t="s">
        <v>105</v>
      </c>
      <c r="D684" s="180" t="s">
        <v>452</v>
      </c>
      <c r="E684" s="251" t="s">
        <v>194</v>
      </c>
      <c r="F684" s="251"/>
      <c r="G684" s="84" t="s">
        <v>77</v>
      </c>
      <c r="H684" s="85">
        <v>1</v>
      </c>
      <c r="I684" s="86">
        <v>6.16</v>
      </c>
      <c r="J684" s="86">
        <v>6.16</v>
      </c>
    </row>
    <row r="685" spans="1:10" ht="24" customHeight="1" x14ac:dyDescent="0.2">
      <c r="A685" s="180" t="s">
        <v>191</v>
      </c>
      <c r="B685" s="83" t="s">
        <v>453</v>
      </c>
      <c r="C685" s="180" t="s">
        <v>105</v>
      </c>
      <c r="D685" s="180" t="s">
        <v>1586</v>
      </c>
      <c r="E685" s="251" t="s">
        <v>194</v>
      </c>
      <c r="F685" s="251"/>
      <c r="G685" s="84" t="s">
        <v>77</v>
      </c>
      <c r="H685" s="85">
        <v>1</v>
      </c>
      <c r="I685" s="86">
        <v>1.86</v>
      </c>
      <c r="J685" s="86">
        <v>1.86</v>
      </c>
    </row>
    <row r="686" spans="1:10" ht="24" customHeight="1" x14ac:dyDescent="0.2">
      <c r="A686" s="180" t="s">
        <v>191</v>
      </c>
      <c r="B686" s="83" t="s">
        <v>458</v>
      </c>
      <c r="C686" s="180" t="s">
        <v>105</v>
      </c>
      <c r="D686" s="180" t="s">
        <v>459</v>
      </c>
      <c r="E686" s="251" t="s">
        <v>194</v>
      </c>
      <c r="F686" s="251"/>
      <c r="G686" s="84" t="s">
        <v>39</v>
      </c>
      <c r="H686" s="85">
        <v>4</v>
      </c>
      <c r="I686" s="86">
        <v>6.65</v>
      </c>
      <c r="J686" s="86">
        <v>26.6</v>
      </c>
    </row>
    <row r="687" spans="1:10" ht="24" customHeight="1" x14ac:dyDescent="0.2">
      <c r="A687" s="180" t="s">
        <v>191</v>
      </c>
      <c r="B687" s="83" t="s">
        <v>456</v>
      </c>
      <c r="C687" s="180" t="s">
        <v>105</v>
      </c>
      <c r="D687" s="180" t="s">
        <v>457</v>
      </c>
      <c r="E687" s="251" t="s">
        <v>194</v>
      </c>
      <c r="F687" s="251"/>
      <c r="G687" s="84" t="s">
        <v>39</v>
      </c>
      <c r="H687" s="85">
        <v>2</v>
      </c>
      <c r="I687" s="86">
        <v>10.84</v>
      </c>
      <c r="J687" s="86">
        <v>21.68</v>
      </c>
    </row>
    <row r="688" spans="1:10" ht="24" customHeight="1" x14ac:dyDescent="0.2">
      <c r="A688" s="180" t="s">
        <v>191</v>
      </c>
      <c r="B688" s="83" t="s">
        <v>445</v>
      </c>
      <c r="C688" s="180" t="s">
        <v>105</v>
      </c>
      <c r="D688" s="180" t="s">
        <v>446</v>
      </c>
      <c r="E688" s="251" t="s">
        <v>219</v>
      </c>
      <c r="F688" s="251"/>
      <c r="G688" s="84" t="s">
        <v>31</v>
      </c>
      <c r="H688" s="85">
        <v>3</v>
      </c>
      <c r="I688" s="86">
        <v>20.32</v>
      </c>
      <c r="J688" s="86">
        <v>60.96</v>
      </c>
    </row>
    <row r="689" spans="1:10" ht="24" customHeight="1" x14ac:dyDescent="0.2">
      <c r="A689" s="180" t="s">
        <v>191</v>
      </c>
      <c r="B689" s="83" t="s">
        <v>454</v>
      </c>
      <c r="C689" s="180" t="s">
        <v>105</v>
      </c>
      <c r="D689" s="180" t="s">
        <v>455</v>
      </c>
      <c r="E689" s="251" t="s">
        <v>219</v>
      </c>
      <c r="F689" s="251"/>
      <c r="G689" s="84" t="s">
        <v>31</v>
      </c>
      <c r="H689" s="85">
        <v>2.5</v>
      </c>
      <c r="I689" s="86">
        <v>15.55</v>
      </c>
      <c r="J689" s="86">
        <v>38.869999999999997</v>
      </c>
    </row>
    <row r="690" spans="1:10" ht="24" customHeight="1" x14ac:dyDescent="0.2">
      <c r="A690" s="180" t="s">
        <v>191</v>
      </c>
      <c r="B690" s="83" t="s">
        <v>443</v>
      </c>
      <c r="C690" s="180" t="s">
        <v>105</v>
      </c>
      <c r="D690" s="180" t="s">
        <v>444</v>
      </c>
      <c r="E690" s="251" t="s">
        <v>219</v>
      </c>
      <c r="F690" s="251"/>
      <c r="G690" s="84" t="s">
        <v>31</v>
      </c>
      <c r="H690" s="85">
        <v>3</v>
      </c>
      <c r="I690" s="86">
        <v>16.77</v>
      </c>
      <c r="J690" s="86">
        <v>50.31</v>
      </c>
    </row>
    <row r="691" spans="1:10" ht="25.5" x14ac:dyDescent="0.2">
      <c r="A691" s="181"/>
      <c r="B691" s="181"/>
      <c r="C691" s="181"/>
      <c r="D691" s="181"/>
      <c r="E691" s="181" t="s">
        <v>199</v>
      </c>
      <c r="F691" s="87">
        <v>150.13999999999999</v>
      </c>
      <c r="G691" s="181" t="s">
        <v>200</v>
      </c>
      <c r="H691" s="87">
        <v>0</v>
      </c>
      <c r="I691" s="181" t="s">
        <v>201</v>
      </c>
      <c r="J691" s="87">
        <v>150.13999999999999</v>
      </c>
    </row>
    <row r="692" spans="1:10" ht="15" thickBot="1" x14ac:dyDescent="0.25">
      <c r="A692" s="181"/>
      <c r="B692" s="181"/>
      <c r="C692" s="181"/>
      <c r="D692" s="181"/>
      <c r="E692" s="181" t="s">
        <v>202</v>
      </c>
      <c r="F692" s="87">
        <v>50.78</v>
      </c>
      <c r="G692" s="181"/>
      <c r="H692" s="252" t="s">
        <v>203</v>
      </c>
      <c r="I692" s="252"/>
      <c r="J692" s="87">
        <v>262.49</v>
      </c>
    </row>
    <row r="693" spans="1:10" ht="0.95" customHeight="1" thickTop="1" x14ac:dyDescent="0.2">
      <c r="A693" s="88"/>
      <c r="B693" s="88"/>
      <c r="C693" s="88"/>
      <c r="D693" s="88"/>
      <c r="E693" s="88"/>
      <c r="F693" s="88"/>
      <c r="G693" s="88"/>
      <c r="H693" s="88"/>
      <c r="I693" s="88"/>
      <c r="J693" s="88"/>
    </row>
    <row r="694" spans="1:10" ht="18" customHeight="1" x14ac:dyDescent="0.2">
      <c r="A694" s="182" t="s">
        <v>1418</v>
      </c>
      <c r="B694" s="191" t="s">
        <v>6</v>
      </c>
      <c r="C694" s="182" t="s">
        <v>7</v>
      </c>
      <c r="D694" s="182" t="s">
        <v>8</v>
      </c>
      <c r="E694" s="218" t="s">
        <v>180</v>
      </c>
      <c r="F694" s="218"/>
      <c r="G694" s="192" t="s">
        <v>9</v>
      </c>
      <c r="H694" s="191" t="s">
        <v>10</v>
      </c>
      <c r="I694" s="191" t="s">
        <v>11</v>
      </c>
      <c r="J694" s="191" t="s">
        <v>13</v>
      </c>
    </row>
    <row r="695" spans="1:10" ht="24" customHeight="1" x14ac:dyDescent="0.2">
      <c r="A695" s="183" t="s">
        <v>181</v>
      </c>
      <c r="B695" s="75" t="s">
        <v>1184</v>
      </c>
      <c r="C695" s="183" t="s">
        <v>25</v>
      </c>
      <c r="D695" s="183" t="s">
        <v>1101</v>
      </c>
      <c r="E695" s="249" t="s">
        <v>316</v>
      </c>
      <c r="F695" s="249"/>
      <c r="G695" s="76" t="s">
        <v>23</v>
      </c>
      <c r="H695" s="77">
        <v>1</v>
      </c>
      <c r="I695" s="78">
        <v>2.08</v>
      </c>
      <c r="J695" s="78">
        <v>2.08</v>
      </c>
    </row>
    <row r="696" spans="1:10" ht="24" customHeight="1" x14ac:dyDescent="0.2">
      <c r="A696" s="179" t="s">
        <v>183</v>
      </c>
      <c r="B696" s="79" t="s">
        <v>343</v>
      </c>
      <c r="C696" s="179" t="s">
        <v>21</v>
      </c>
      <c r="D696" s="179" t="s">
        <v>344</v>
      </c>
      <c r="E696" s="250" t="s">
        <v>188</v>
      </c>
      <c r="F696" s="250"/>
      <c r="G696" s="80" t="s">
        <v>31</v>
      </c>
      <c r="H696" s="81">
        <v>0.05</v>
      </c>
      <c r="I696" s="82">
        <v>21.9</v>
      </c>
      <c r="J696" s="82">
        <v>1.0900000000000001</v>
      </c>
    </row>
    <row r="697" spans="1:10" ht="24" customHeight="1" x14ac:dyDescent="0.2">
      <c r="A697" s="179" t="s">
        <v>183</v>
      </c>
      <c r="B697" s="79" t="s">
        <v>1587</v>
      </c>
      <c r="C697" s="179" t="s">
        <v>21</v>
      </c>
      <c r="D697" s="179" t="s">
        <v>1588</v>
      </c>
      <c r="E697" s="250" t="s">
        <v>188</v>
      </c>
      <c r="F697" s="250"/>
      <c r="G697" s="80" t="s">
        <v>31</v>
      </c>
      <c r="H697" s="81">
        <v>2.5000000000000001E-2</v>
      </c>
      <c r="I697" s="82">
        <v>18.190000000000001</v>
      </c>
      <c r="J697" s="82">
        <v>0.45</v>
      </c>
    </row>
    <row r="698" spans="1:10" ht="24" customHeight="1" x14ac:dyDescent="0.2">
      <c r="A698" s="180" t="s">
        <v>191</v>
      </c>
      <c r="B698" s="83" t="s">
        <v>348</v>
      </c>
      <c r="C698" s="180" t="s">
        <v>21</v>
      </c>
      <c r="D698" s="180" t="s">
        <v>349</v>
      </c>
      <c r="E698" s="251" t="s">
        <v>194</v>
      </c>
      <c r="F698" s="251"/>
      <c r="G698" s="84" t="s">
        <v>77</v>
      </c>
      <c r="H698" s="85">
        <v>0.06</v>
      </c>
      <c r="I698" s="86">
        <v>0.73</v>
      </c>
      <c r="J698" s="86">
        <v>0.04</v>
      </c>
    </row>
    <row r="699" spans="1:10" ht="24" customHeight="1" x14ac:dyDescent="0.2">
      <c r="A699" s="180" t="s">
        <v>191</v>
      </c>
      <c r="B699" s="83" t="s">
        <v>345</v>
      </c>
      <c r="C699" s="180" t="s">
        <v>21</v>
      </c>
      <c r="D699" s="180" t="s">
        <v>346</v>
      </c>
      <c r="E699" s="251" t="s">
        <v>194</v>
      </c>
      <c r="F699" s="251"/>
      <c r="G699" s="84" t="s">
        <v>347</v>
      </c>
      <c r="H699" s="85">
        <v>1.09E-2</v>
      </c>
      <c r="I699" s="86">
        <v>46.2</v>
      </c>
      <c r="J699" s="86">
        <v>0.5</v>
      </c>
    </row>
    <row r="700" spans="1:10" ht="25.5" x14ac:dyDescent="0.2">
      <c r="A700" s="181"/>
      <c r="B700" s="181"/>
      <c r="C700" s="181"/>
      <c r="D700" s="181"/>
      <c r="E700" s="181" t="s">
        <v>199</v>
      </c>
      <c r="F700" s="87">
        <v>0.97</v>
      </c>
      <c r="G700" s="181" t="s">
        <v>200</v>
      </c>
      <c r="H700" s="87">
        <v>0</v>
      </c>
      <c r="I700" s="181" t="s">
        <v>201</v>
      </c>
      <c r="J700" s="87">
        <v>0.97</v>
      </c>
    </row>
    <row r="701" spans="1:10" ht="15" thickBot="1" x14ac:dyDescent="0.25">
      <c r="A701" s="181"/>
      <c r="B701" s="181"/>
      <c r="C701" s="181"/>
      <c r="D701" s="181"/>
      <c r="E701" s="181" t="s">
        <v>202</v>
      </c>
      <c r="F701" s="87">
        <v>0.49</v>
      </c>
      <c r="G701" s="181"/>
      <c r="H701" s="252" t="s">
        <v>203</v>
      </c>
      <c r="I701" s="252"/>
      <c r="J701" s="87">
        <v>2.57</v>
      </c>
    </row>
    <row r="702" spans="1:10" ht="0.95" customHeight="1" thickTop="1" x14ac:dyDescent="0.2">
      <c r="A702" s="88"/>
      <c r="B702" s="88"/>
      <c r="C702" s="88"/>
      <c r="D702" s="88"/>
      <c r="E702" s="88"/>
      <c r="F702" s="88"/>
      <c r="G702" s="88"/>
      <c r="H702" s="88"/>
      <c r="I702" s="88"/>
      <c r="J702" s="88"/>
    </row>
    <row r="703" spans="1:10" ht="18" customHeight="1" x14ac:dyDescent="0.2">
      <c r="A703" s="182" t="s">
        <v>1419</v>
      </c>
      <c r="B703" s="191" t="s">
        <v>6</v>
      </c>
      <c r="C703" s="182" t="s">
        <v>7</v>
      </c>
      <c r="D703" s="182" t="s">
        <v>8</v>
      </c>
      <c r="E703" s="218" t="s">
        <v>180</v>
      </c>
      <c r="F703" s="218"/>
      <c r="G703" s="192" t="s">
        <v>9</v>
      </c>
      <c r="H703" s="191" t="s">
        <v>10</v>
      </c>
      <c r="I703" s="191" t="s">
        <v>11</v>
      </c>
      <c r="J703" s="191" t="s">
        <v>13</v>
      </c>
    </row>
    <row r="704" spans="1:10" ht="24" customHeight="1" x14ac:dyDescent="0.2">
      <c r="A704" s="183" t="s">
        <v>181</v>
      </c>
      <c r="B704" s="75" t="s">
        <v>1130</v>
      </c>
      <c r="C704" s="183" t="s">
        <v>21</v>
      </c>
      <c r="D704" s="183" t="s">
        <v>1131</v>
      </c>
      <c r="E704" s="249" t="s">
        <v>316</v>
      </c>
      <c r="F704" s="249"/>
      <c r="G704" s="76" t="s">
        <v>23</v>
      </c>
      <c r="H704" s="77">
        <v>1</v>
      </c>
      <c r="I704" s="78">
        <v>8.9700000000000006</v>
      </c>
      <c r="J704" s="78">
        <v>8.9700000000000006</v>
      </c>
    </row>
    <row r="705" spans="1:10" ht="24" customHeight="1" x14ac:dyDescent="0.2">
      <c r="A705" s="179" t="s">
        <v>183</v>
      </c>
      <c r="B705" s="79" t="s">
        <v>343</v>
      </c>
      <c r="C705" s="179" t="s">
        <v>21</v>
      </c>
      <c r="D705" s="179" t="s">
        <v>344</v>
      </c>
      <c r="E705" s="250" t="s">
        <v>188</v>
      </c>
      <c r="F705" s="250"/>
      <c r="G705" s="80" t="s">
        <v>31</v>
      </c>
      <c r="H705" s="81">
        <v>0.13</v>
      </c>
      <c r="I705" s="82">
        <v>21.9</v>
      </c>
      <c r="J705" s="82">
        <v>2.84</v>
      </c>
    </row>
    <row r="706" spans="1:10" ht="24" customHeight="1" x14ac:dyDescent="0.2">
      <c r="A706" s="179" t="s">
        <v>183</v>
      </c>
      <c r="B706" s="79" t="s">
        <v>189</v>
      </c>
      <c r="C706" s="179" t="s">
        <v>21</v>
      </c>
      <c r="D706" s="179" t="s">
        <v>190</v>
      </c>
      <c r="E706" s="250" t="s">
        <v>188</v>
      </c>
      <c r="F706" s="250"/>
      <c r="G706" s="80" t="s">
        <v>31</v>
      </c>
      <c r="H706" s="81">
        <v>4.8000000000000001E-2</v>
      </c>
      <c r="I706" s="82">
        <v>16.57</v>
      </c>
      <c r="J706" s="82">
        <v>0.79</v>
      </c>
    </row>
    <row r="707" spans="1:10" ht="24" customHeight="1" x14ac:dyDescent="0.2">
      <c r="A707" s="180" t="s">
        <v>191</v>
      </c>
      <c r="B707" s="83" t="s">
        <v>350</v>
      </c>
      <c r="C707" s="180" t="s">
        <v>21</v>
      </c>
      <c r="D707" s="180" t="s">
        <v>351</v>
      </c>
      <c r="E707" s="251" t="s">
        <v>194</v>
      </c>
      <c r="F707" s="251"/>
      <c r="G707" s="84" t="s">
        <v>242</v>
      </c>
      <c r="H707" s="85">
        <v>0.33</v>
      </c>
      <c r="I707" s="86">
        <v>16.21</v>
      </c>
      <c r="J707" s="86">
        <v>5.34</v>
      </c>
    </row>
    <row r="708" spans="1:10" ht="25.5" x14ac:dyDescent="0.2">
      <c r="A708" s="181"/>
      <c r="B708" s="181"/>
      <c r="C708" s="181"/>
      <c r="D708" s="181"/>
      <c r="E708" s="181" t="s">
        <v>199</v>
      </c>
      <c r="F708" s="87">
        <v>2.35</v>
      </c>
      <c r="G708" s="181" t="s">
        <v>200</v>
      </c>
      <c r="H708" s="87">
        <v>0</v>
      </c>
      <c r="I708" s="181" t="s">
        <v>201</v>
      </c>
      <c r="J708" s="87">
        <v>2.35</v>
      </c>
    </row>
    <row r="709" spans="1:10" ht="15" thickBot="1" x14ac:dyDescent="0.25">
      <c r="A709" s="181"/>
      <c r="B709" s="181"/>
      <c r="C709" s="181"/>
      <c r="D709" s="181"/>
      <c r="E709" s="181" t="s">
        <v>202</v>
      </c>
      <c r="F709" s="87">
        <v>2.15</v>
      </c>
      <c r="G709" s="181"/>
      <c r="H709" s="252" t="s">
        <v>203</v>
      </c>
      <c r="I709" s="252"/>
      <c r="J709" s="87">
        <v>11.12</v>
      </c>
    </row>
    <row r="710" spans="1:10" ht="0.95" customHeight="1" thickTop="1" x14ac:dyDescent="0.2">
      <c r="A710" s="88"/>
      <c r="B710" s="88"/>
      <c r="C710" s="88"/>
      <c r="D710" s="88"/>
      <c r="E710" s="88"/>
      <c r="F710" s="88"/>
      <c r="G710" s="88"/>
      <c r="H710" s="88"/>
      <c r="I710" s="88"/>
      <c r="J710" s="88"/>
    </row>
    <row r="711" spans="1:10" ht="18" customHeight="1" x14ac:dyDescent="0.2">
      <c r="A711" s="182" t="s">
        <v>1420</v>
      </c>
      <c r="B711" s="191" t="s">
        <v>6</v>
      </c>
      <c r="C711" s="182" t="s">
        <v>7</v>
      </c>
      <c r="D711" s="182" t="s">
        <v>8</v>
      </c>
      <c r="E711" s="218" t="s">
        <v>180</v>
      </c>
      <c r="F711" s="218"/>
      <c r="G711" s="192" t="s">
        <v>9</v>
      </c>
      <c r="H711" s="191" t="s">
        <v>10</v>
      </c>
      <c r="I711" s="191" t="s">
        <v>11</v>
      </c>
      <c r="J711" s="191" t="s">
        <v>13</v>
      </c>
    </row>
    <row r="712" spans="1:10" ht="36" customHeight="1" x14ac:dyDescent="0.2">
      <c r="A712" s="183" t="s">
        <v>181</v>
      </c>
      <c r="B712" s="75" t="s">
        <v>1174</v>
      </c>
      <c r="C712" s="183" t="s">
        <v>21</v>
      </c>
      <c r="D712" s="183" t="s">
        <v>1057</v>
      </c>
      <c r="E712" s="249" t="s">
        <v>316</v>
      </c>
      <c r="F712" s="249"/>
      <c r="G712" s="76" t="s">
        <v>23</v>
      </c>
      <c r="H712" s="77">
        <v>1</v>
      </c>
      <c r="I712" s="78">
        <v>19.38</v>
      </c>
      <c r="J712" s="78">
        <v>19.38</v>
      </c>
    </row>
    <row r="713" spans="1:10" ht="24" customHeight="1" x14ac:dyDescent="0.2">
      <c r="A713" s="179" t="s">
        <v>183</v>
      </c>
      <c r="B713" s="79" t="s">
        <v>343</v>
      </c>
      <c r="C713" s="179" t="s">
        <v>21</v>
      </c>
      <c r="D713" s="179" t="s">
        <v>344</v>
      </c>
      <c r="E713" s="250" t="s">
        <v>188</v>
      </c>
      <c r="F713" s="250"/>
      <c r="G713" s="80" t="s">
        <v>31</v>
      </c>
      <c r="H713" s="81">
        <v>0.57079999999999997</v>
      </c>
      <c r="I713" s="82">
        <v>21.9</v>
      </c>
      <c r="J713" s="82">
        <v>12.5</v>
      </c>
    </row>
    <row r="714" spans="1:10" ht="24" customHeight="1" x14ac:dyDescent="0.2">
      <c r="A714" s="180" t="s">
        <v>191</v>
      </c>
      <c r="B714" s="83" t="s">
        <v>352</v>
      </c>
      <c r="C714" s="180" t="s">
        <v>21</v>
      </c>
      <c r="D714" s="180" t="s">
        <v>1589</v>
      </c>
      <c r="E714" s="251" t="s">
        <v>194</v>
      </c>
      <c r="F714" s="251"/>
      <c r="G714" s="84" t="s">
        <v>242</v>
      </c>
      <c r="H714" s="85">
        <v>2.1000000000000001E-2</v>
      </c>
      <c r="I714" s="86">
        <v>18.899999999999999</v>
      </c>
      <c r="J714" s="86">
        <v>0.39</v>
      </c>
    </row>
    <row r="715" spans="1:10" ht="24" customHeight="1" x14ac:dyDescent="0.2">
      <c r="A715" s="180" t="s">
        <v>191</v>
      </c>
      <c r="B715" s="83" t="s">
        <v>353</v>
      </c>
      <c r="C715" s="180" t="s">
        <v>21</v>
      </c>
      <c r="D715" s="180" t="s">
        <v>354</v>
      </c>
      <c r="E715" s="251" t="s">
        <v>194</v>
      </c>
      <c r="F715" s="251"/>
      <c r="G715" s="84" t="s">
        <v>242</v>
      </c>
      <c r="H715" s="85">
        <v>0.21049999999999999</v>
      </c>
      <c r="I715" s="86">
        <v>30.85</v>
      </c>
      <c r="J715" s="86">
        <v>6.49</v>
      </c>
    </row>
    <row r="716" spans="1:10" ht="25.5" x14ac:dyDescent="0.2">
      <c r="A716" s="181"/>
      <c r="B716" s="181"/>
      <c r="C716" s="181"/>
      <c r="D716" s="181"/>
      <c r="E716" s="181" t="s">
        <v>199</v>
      </c>
      <c r="F716" s="87">
        <v>8.18</v>
      </c>
      <c r="G716" s="181" t="s">
        <v>200</v>
      </c>
      <c r="H716" s="87">
        <v>0</v>
      </c>
      <c r="I716" s="181" t="s">
        <v>201</v>
      </c>
      <c r="J716" s="87">
        <v>8.18</v>
      </c>
    </row>
    <row r="717" spans="1:10" ht="15" thickBot="1" x14ac:dyDescent="0.25">
      <c r="A717" s="181"/>
      <c r="B717" s="181"/>
      <c r="C717" s="181"/>
      <c r="D717" s="181"/>
      <c r="E717" s="181" t="s">
        <v>202</v>
      </c>
      <c r="F717" s="87">
        <v>4.6399999999999997</v>
      </c>
      <c r="G717" s="181"/>
      <c r="H717" s="252" t="s">
        <v>203</v>
      </c>
      <c r="I717" s="252"/>
      <c r="J717" s="87">
        <v>24.02</v>
      </c>
    </row>
    <row r="718" spans="1:10" ht="0.95" customHeight="1" thickTop="1" x14ac:dyDescent="0.2">
      <c r="A718" s="88"/>
      <c r="B718" s="88"/>
      <c r="C718" s="88"/>
      <c r="D718" s="88"/>
      <c r="E718" s="88"/>
      <c r="F718" s="88"/>
      <c r="G718" s="88"/>
      <c r="H718" s="88"/>
      <c r="I718" s="88"/>
      <c r="J718" s="88"/>
    </row>
    <row r="719" spans="1:10" ht="18" customHeight="1" x14ac:dyDescent="0.2">
      <c r="A719" s="182" t="s">
        <v>1421</v>
      </c>
      <c r="B719" s="191" t="s">
        <v>6</v>
      </c>
      <c r="C719" s="182" t="s">
        <v>7</v>
      </c>
      <c r="D719" s="182" t="s">
        <v>8</v>
      </c>
      <c r="E719" s="218" t="s">
        <v>180</v>
      </c>
      <c r="F719" s="218"/>
      <c r="G719" s="192" t="s">
        <v>9</v>
      </c>
      <c r="H719" s="191" t="s">
        <v>10</v>
      </c>
      <c r="I719" s="191" t="s">
        <v>11</v>
      </c>
      <c r="J719" s="191" t="s">
        <v>13</v>
      </c>
    </row>
    <row r="720" spans="1:10" ht="36" customHeight="1" x14ac:dyDescent="0.2">
      <c r="A720" s="183" t="s">
        <v>181</v>
      </c>
      <c r="B720" s="75" t="s">
        <v>1158</v>
      </c>
      <c r="C720" s="183" t="s">
        <v>25</v>
      </c>
      <c r="D720" s="183" t="s">
        <v>1159</v>
      </c>
      <c r="E720" s="249">
        <v>408</v>
      </c>
      <c r="F720" s="249"/>
      <c r="G720" s="76" t="s">
        <v>23</v>
      </c>
      <c r="H720" s="77">
        <v>1</v>
      </c>
      <c r="I720" s="78">
        <v>25.44</v>
      </c>
      <c r="J720" s="78">
        <v>25.44</v>
      </c>
    </row>
    <row r="721" spans="1:10" ht="24" customHeight="1" x14ac:dyDescent="0.2">
      <c r="A721" s="179" t="s">
        <v>183</v>
      </c>
      <c r="B721" s="79" t="s">
        <v>189</v>
      </c>
      <c r="C721" s="179" t="s">
        <v>21</v>
      </c>
      <c r="D721" s="179" t="s">
        <v>190</v>
      </c>
      <c r="E721" s="250" t="s">
        <v>188</v>
      </c>
      <c r="F721" s="250"/>
      <c r="G721" s="80" t="s">
        <v>31</v>
      </c>
      <c r="H721" s="81">
        <v>1.5</v>
      </c>
      <c r="I721" s="82">
        <v>16.57</v>
      </c>
      <c r="J721" s="82">
        <v>24.85</v>
      </c>
    </row>
    <row r="722" spans="1:10" ht="24" customHeight="1" x14ac:dyDescent="0.2">
      <c r="A722" s="180" t="s">
        <v>191</v>
      </c>
      <c r="B722" s="83" t="s">
        <v>1590</v>
      </c>
      <c r="C722" s="180" t="s">
        <v>21</v>
      </c>
      <c r="D722" s="180" t="s">
        <v>1591</v>
      </c>
      <c r="E722" s="251" t="s">
        <v>194</v>
      </c>
      <c r="F722" s="251"/>
      <c r="G722" s="84" t="s">
        <v>77</v>
      </c>
      <c r="H722" s="85">
        <v>0.05</v>
      </c>
      <c r="I722" s="86">
        <v>11.85</v>
      </c>
      <c r="J722" s="86">
        <v>0.59</v>
      </c>
    </row>
    <row r="723" spans="1:10" ht="25.5" x14ac:dyDescent="0.2">
      <c r="A723" s="181"/>
      <c r="B723" s="181"/>
      <c r="C723" s="181"/>
      <c r="D723" s="181"/>
      <c r="E723" s="181" t="s">
        <v>199</v>
      </c>
      <c r="F723" s="87">
        <v>15.42</v>
      </c>
      <c r="G723" s="181" t="s">
        <v>200</v>
      </c>
      <c r="H723" s="87">
        <v>0</v>
      </c>
      <c r="I723" s="181" t="s">
        <v>201</v>
      </c>
      <c r="J723" s="87">
        <v>15.42</v>
      </c>
    </row>
    <row r="724" spans="1:10" ht="15" thickBot="1" x14ac:dyDescent="0.25">
      <c r="A724" s="181"/>
      <c r="B724" s="181"/>
      <c r="C724" s="181"/>
      <c r="D724" s="181"/>
      <c r="E724" s="181" t="s">
        <v>202</v>
      </c>
      <c r="F724" s="87">
        <v>6.1</v>
      </c>
      <c r="G724" s="181"/>
      <c r="H724" s="252" t="s">
        <v>203</v>
      </c>
      <c r="I724" s="252"/>
      <c r="J724" s="87">
        <v>31.54</v>
      </c>
    </row>
    <row r="725" spans="1:10" ht="0.95" customHeight="1" thickTop="1" x14ac:dyDescent="0.2">
      <c r="A725" s="88"/>
      <c r="B725" s="88"/>
      <c r="C725" s="88"/>
      <c r="D725" s="88"/>
      <c r="E725" s="88"/>
      <c r="F725" s="88"/>
      <c r="G725" s="88"/>
      <c r="H725" s="88"/>
      <c r="I725" s="88"/>
      <c r="J725" s="88"/>
    </row>
    <row r="726" spans="1:10" ht="18" customHeight="1" x14ac:dyDescent="0.2">
      <c r="A726" s="182" t="s">
        <v>1422</v>
      </c>
      <c r="B726" s="191" t="s">
        <v>6</v>
      </c>
      <c r="C726" s="182" t="s">
        <v>7</v>
      </c>
      <c r="D726" s="182" t="s">
        <v>8</v>
      </c>
      <c r="E726" s="218" t="s">
        <v>180</v>
      </c>
      <c r="F726" s="218"/>
      <c r="G726" s="192" t="s">
        <v>9</v>
      </c>
      <c r="H726" s="191" t="s">
        <v>10</v>
      </c>
      <c r="I726" s="191" t="s">
        <v>11</v>
      </c>
      <c r="J726" s="191" t="s">
        <v>13</v>
      </c>
    </row>
    <row r="727" spans="1:10" ht="48" customHeight="1" x14ac:dyDescent="0.2">
      <c r="A727" s="183" t="s">
        <v>181</v>
      </c>
      <c r="B727" s="75" t="s">
        <v>1163</v>
      </c>
      <c r="C727" s="183" t="s">
        <v>21</v>
      </c>
      <c r="D727" s="183" t="s">
        <v>1164</v>
      </c>
      <c r="E727" s="249" t="s">
        <v>316</v>
      </c>
      <c r="F727" s="249"/>
      <c r="G727" s="76" t="s">
        <v>23</v>
      </c>
      <c r="H727" s="77">
        <v>1</v>
      </c>
      <c r="I727" s="78">
        <v>21.03</v>
      </c>
      <c r="J727" s="78">
        <v>21.03</v>
      </c>
    </row>
    <row r="728" spans="1:10" ht="24" customHeight="1" x14ac:dyDescent="0.2">
      <c r="A728" s="179" t="s">
        <v>183</v>
      </c>
      <c r="B728" s="79" t="s">
        <v>343</v>
      </c>
      <c r="C728" s="179" t="s">
        <v>21</v>
      </c>
      <c r="D728" s="179" t="s">
        <v>344</v>
      </c>
      <c r="E728" s="250" t="s">
        <v>188</v>
      </c>
      <c r="F728" s="250"/>
      <c r="G728" s="80" t="s">
        <v>31</v>
      </c>
      <c r="H728" s="81">
        <v>0.67789999999999995</v>
      </c>
      <c r="I728" s="82">
        <v>21.9</v>
      </c>
      <c r="J728" s="82">
        <v>14.84</v>
      </c>
    </row>
    <row r="729" spans="1:10" ht="24" customHeight="1" x14ac:dyDescent="0.2">
      <c r="A729" s="180" t="s">
        <v>191</v>
      </c>
      <c r="B729" s="83" t="s">
        <v>352</v>
      </c>
      <c r="C729" s="180" t="s">
        <v>21</v>
      </c>
      <c r="D729" s="180" t="s">
        <v>1589</v>
      </c>
      <c r="E729" s="251" t="s">
        <v>194</v>
      </c>
      <c r="F729" s="251"/>
      <c r="G729" s="84" t="s">
        <v>242</v>
      </c>
      <c r="H729" s="85">
        <v>1.78E-2</v>
      </c>
      <c r="I729" s="86">
        <v>18.899999999999999</v>
      </c>
      <c r="J729" s="86">
        <v>0.33</v>
      </c>
    </row>
    <row r="730" spans="1:10" ht="24" customHeight="1" x14ac:dyDescent="0.2">
      <c r="A730" s="180" t="s">
        <v>191</v>
      </c>
      <c r="B730" s="83" t="s">
        <v>1592</v>
      </c>
      <c r="C730" s="180" t="s">
        <v>21</v>
      </c>
      <c r="D730" s="180" t="s">
        <v>1593</v>
      </c>
      <c r="E730" s="251" t="s">
        <v>194</v>
      </c>
      <c r="F730" s="251"/>
      <c r="G730" s="84" t="s">
        <v>242</v>
      </c>
      <c r="H730" s="85">
        <v>0.17760000000000001</v>
      </c>
      <c r="I730" s="86">
        <v>33.04</v>
      </c>
      <c r="J730" s="86">
        <v>5.86</v>
      </c>
    </row>
    <row r="731" spans="1:10" ht="25.5" x14ac:dyDescent="0.2">
      <c r="A731" s="181"/>
      <c r="B731" s="181"/>
      <c r="C731" s="181"/>
      <c r="D731" s="181"/>
      <c r="E731" s="181" t="s">
        <v>199</v>
      </c>
      <c r="F731" s="87">
        <v>9.7200000000000006</v>
      </c>
      <c r="G731" s="181" t="s">
        <v>200</v>
      </c>
      <c r="H731" s="87">
        <v>0</v>
      </c>
      <c r="I731" s="181" t="s">
        <v>201</v>
      </c>
      <c r="J731" s="87">
        <v>9.7200000000000006</v>
      </c>
    </row>
    <row r="732" spans="1:10" ht="15" thickBot="1" x14ac:dyDescent="0.25">
      <c r="A732" s="181"/>
      <c r="B732" s="181"/>
      <c r="C732" s="181"/>
      <c r="D732" s="181"/>
      <c r="E732" s="181" t="s">
        <v>202</v>
      </c>
      <c r="F732" s="87">
        <v>5.04</v>
      </c>
      <c r="G732" s="181"/>
      <c r="H732" s="252" t="s">
        <v>203</v>
      </c>
      <c r="I732" s="252"/>
      <c r="J732" s="87">
        <v>26.07</v>
      </c>
    </row>
    <row r="733" spans="1:10" ht="0.95" customHeight="1" thickTop="1" x14ac:dyDescent="0.2">
      <c r="A733" s="88"/>
      <c r="B733" s="88"/>
      <c r="C733" s="88"/>
      <c r="D733" s="88"/>
      <c r="E733" s="88"/>
      <c r="F733" s="88"/>
      <c r="G733" s="88"/>
      <c r="H733" s="88"/>
      <c r="I733" s="88"/>
      <c r="J733" s="88"/>
    </row>
    <row r="734" spans="1:10" ht="18" customHeight="1" x14ac:dyDescent="0.2">
      <c r="A734" s="182" t="s">
        <v>1423</v>
      </c>
      <c r="B734" s="191" t="s">
        <v>6</v>
      </c>
      <c r="C734" s="182" t="s">
        <v>7</v>
      </c>
      <c r="D734" s="182" t="s">
        <v>8</v>
      </c>
      <c r="E734" s="218" t="s">
        <v>180</v>
      </c>
      <c r="F734" s="218"/>
      <c r="G734" s="192" t="s">
        <v>9</v>
      </c>
      <c r="H734" s="191" t="s">
        <v>10</v>
      </c>
      <c r="I734" s="191" t="s">
        <v>11</v>
      </c>
      <c r="J734" s="191" t="s">
        <v>13</v>
      </c>
    </row>
    <row r="735" spans="1:10" ht="36" customHeight="1" x14ac:dyDescent="0.2">
      <c r="A735" s="183" t="s">
        <v>181</v>
      </c>
      <c r="B735" s="75" t="s">
        <v>1271</v>
      </c>
      <c r="C735" s="183" t="s">
        <v>21</v>
      </c>
      <c r="D735" s="183" t="s">
        <v>1272</v>
      </c>
      <c r="E735" s="249" t="s">
        <v>316</v>
      </c>
      <c r="F735" s="249"/>
      <c r="G735" s="76" t="s">
        <v>23</v>
      </c>
      <c r="H735" s="77">
        <v>1</v>
      </c>
      <c r="I735" s="78">
        <v>33.9</v>
      </c>
      <c r="J735" s="78">
        <v>33.9</v>
      </c>
    </row>
    <row r="736" spans="1:10" ht="24" customHeight="1" x14ac:dyDescent="0.2">
      <c r="A736" s="179" t="s">
        <v>183</v>
      </c>
      <c r="B736" s="79" t="s">
        <v>189</v>
      </c>
      <c r="C736" s="179" t="s">
        <v>21</v>
      </c>
      <c r="D736" s="179" t="s">
        <v>190</v>
      </c>
      <c r="E736" s="250" t="s">
        <v>188</v>
      </c>
      <c r="F736" s="250"/>
      <c r="G736" s="80" t="s">
        <v>31</v>
      </c>
      <c r="H736" s="81">
        <v>0.4</v>
      </c>
      <c r="I736" s="82">
        <v>16.57</v>
      </c>
      <c r="J736" s="82">
        <v>6.62</v>
      </c>
    </row>
    <row r="737" spans="1:10" ht="24" customHeight="1" x14ac:dyDescent="0.2">
      <c r="A737" s="179" t="s">
        <v>183</v>
      </c>
      <c r="B737" s="79" t="s">
        <v>343</v>
      </c>
      <c r="C737" s="179" t="s">
        <v>21</v>
      </c>
      <c r="D737" s="179" t="s">
        <v>344</v>
      </c>
      <c r="E737" s="250" t="s">
        <v>188</v>
      </c>
      <c r="F737" s="250"/>
      <c r="G737" s="80" t="s">
        <v>31</v>
      </c>
      <c r="H737" s="81">
        <v>0.96</v>
      </c>
      <c r="I737" s="82">
        <v>21.9</v>
      </c>
      <c r="J737" s="82">
        <v>21.02</v>
      </c>
    </row>
    <row r="738" spans="1:10" ht="24" customHeight="1" x14ac:dyDescent="0.2">
      <c r="A738" s="180" t="s">
        <v>191</v>
      </c>
      <c r="B738" s="83" t="s">
        <v>1594</v>
      </c>
      <c r="C738" s="180" t="s">
        <v>21</v>
      </c>
      <c r="D738" s="180" t="s">
        <v>1595</v>
      </c>
      <c r="E738" s="251" t="s">
        <v>194</v>
      </c>
      <c r="F738" s="251"/>
      <c r="G738" s="84" t="s">
        <v>77</v>
      </c>
      <c r="H738" s="85">
        <v>0.23</v>
      </c>
      <c r="I738" s="86">
        <v>7.05</v>
      </c>
      <c r="J738" s="86">
        <v>1.62</v>
      </c>
    </row>
    <row r="739" spans="1:10" ht="24" customHeight="1" x14ac:dyDescent="0.2">
      <c r="A739" s="180" t="s">
        <v>191</v>
      </c>
      <c r="B739" s="83" t="s">
        <v>1596</v>
      </c>
      <c r="C739" s="180" t="s">
        <v>21</v>
      </c>
      <c r="D739" s="180" t="s">
        <v>1597</v>
      </c>
      <c r="E739" s="251" t="s">
        <v>194</v>
      </c>
      <c r="F739" s="251"/>
      <c r="G739" s="84" t="s">
        <v>242</v>
      </c>
      <c r="H739" s="85">
        <v>0.42699999999999999</v>
      </c>
      <c r="I739" s="86">
        <v>10.87</v>
      </c>
      <c r="J739" s="86">
        <v>4.6399999999999997</v>
      </c>
    </row>
    <row r="740" spans="1:10" ht="25.5" x14ac:dyDescent="0.2">
      <c r="A740" s="181"/>
      <c r="B740" s="181"/>
      <c r="C740" s="181"/>
      <c r="D740" s="181"/>
      <c r="E740" s="181" t="s">
        <v>199</v>
      </c>
      <c r="F740" s="87">
        <v>17.87</v>
      </c>
      <c r="G740" s="181" t="s">
        <v>200</v>
      </c>
      <c r="H740" s="87">
        <v>0</v>
      </c>
      <c r="I740" s="181" t="s">
        <v>201</v>
      </c>
      <c r="J740" s="87">
        <v>17.87</v>
      </c>
    </row>
    <row r="741" spans="1:10" ht="15" thickBot="1" x14ac:dyDescent="0.25">
      <c r="A741" s="181"/>
      <c r="B741" s="181"/>
      <c r="C741" s="181"/>
      <c r="D741" s="181"/>
      <c r="E741" s="181" t="s">
        <v>202</v>
      </c>
      <c r="F741" s="87">
        <v>8.1300000000000008</v>
      </c>
      <c r="G741" s="181"/>
      <c r="H741" s="252" t="s">
        <v>203</v>
      </c>
      <c r="I741" s="252"/>
      <c r="J741" s="87">
        <v>42.03</v>
      </c>
    </row>
    <row r="742" spans="1:10" ht="0.95" customHeight="1" thickTop="1" x14ac:dyDescent="0.2">
      <c r="A742" s="88"/>
      <c r="B742" s="88"/>
      <c r="C742" s="88"/>
      <c r="D742" s="88"/>
      <c r="E742" s="88"/>
      <c r="F742" s="88"/>
      <c r="G742" s="88"/>
      <c r="H742" s="88"/>
      <c r="I742" s="88"/>
      <c r="J742" s="88"/>
    </row>
    <row r="743" spans="1:10" ht="18" customHeight="1" x14ac:dyDescent="0.2">
      <c r="A743" s="182" t="s">
        <v>1426</v>
      </c>
      <c r="B743" s="191" t="s">
        <v>6</v>
      </c>
      <c r="C743" s="182" t="s">
        <v>7</v>
      </c>
      <c r="D743" s="182" t="s">
        <v>8</v>
      </c>
      <c r="E743" s="218" t="s">
        <v>180</v>
      </c>
      <c r="F743" s="218"/>
      <c r="G743" s="192" t="s">
        <v>9</v>
      </c>
      <c r="H743" s="191" t="s">
        <v>10</v>
      </c>
      <c r="I743" s="191" t="s">
        <v>11</v>
      </c>
      <c r="J743" s="191" t="s">
        <v>13</v>
      </c>
    </row>
    <row r="744" spans="1:10" ht="60" customHeight="1" x14ac:dyDescent="0.2">
      <c r="A744" s="183" t="s">
        <v>181</v>
      </c>
      <c r="B744" s="75" t="s">
        <v>1107</v>
      </c>
      <c r="C744" s="183" t="s">
        <v>25</v>
      </c>
      <c r="D744" s="183" t="s">
        <v>1732</v>
      </c>
      <c r="E744" s="249">
        <v>331</v>
      </c>
      <c r="F744" s="249"/>
      <c r="G744" s="76" t="s">
        <v>23</v>
      </c>
      <c r="H744" s="77">
        <v>1</v>
      </c>
      <c r="I744" s="78">
        <v>273.73</v>
      </c>
      <c r="J744" s="78">
        <v>273.73</v>
      </c>
    </row>
    <row r="745" spans="1:10" ht="24" customHeight="1" x14ac:dyDescent="0.2">
      <c r="A745" s="179" t="s">
        <v>183</v>
      </c>
      <c r="B745" s="79" t="s">
        <v>265</v>
      </c>
      <c r="C745" s="179" t="s">
        <v>21</v>
      </c>
      <c r="D745" s="179" t="s">
        <v>266</v>
      </c>
      <c r="E745" s="250" t="s">
        <v>188</v>
      </c>
      <c r="F745" s="250"/>
      <c r="G745" s="80" t="s">
        <v>31</v>
      </c>
      <c r="H745" s="81">
        <v>0.22</v>
      </c>
      <c r="I745" s="82">
        <v>16.53</v>
      </c>
      <c r="J745" s="82">
        <v>3.63</v>
      </c>
    </row>
    <row r="746" spans="1:10" ht="24" customHeight="1" x14ac:dyDescent="0.2">
      <c r="A746" s="179" t="s">
        <v>183</v>
      </c>
      <c r="B746" s="79" t="s">
        <v>189</v>
      </c>
      <c r="C746" s="179" t="s">
        <v>21</v>
      </c>
      <c r="D746" s="179" t="s">
        <v>190</v>
      </c>
      <c r="E746" s="250" t="s">
        <v>188</v>
      </c>
      <c r="F746" s="250"/>
      <c r="G746" s="80" t="s">
        <v>31</v>
      </c>
      <c r="H746" s="81">
        <v>0.22</v>
      </c>
      <c r="I746" s="82">
        <v>16.57</v>
      </c>
      <c r="J746" s="82">
        <v>3.64</v>
      </c>
    </row>
    <row r="747" spans="1:10" ht="24" customHeight="1" x14ac:dyDescent="0.2">
      <c r="A747" s="180" t="s">
        <v>191</v>
      </c>
      <c r="B747" s="83" t="s">
        <v>1598</v>
      </c>
      <c r="C747" s="180" t="s">
        <v>110</v>
      </c>
      <c r="D747" s="180" t="s">
        <v>1599</v>
      </c>
      <c r="E747" s="251" t="s">
        <v>194</v>
      </c>
      <c r="F747" s="251"/>
      <c r="G747" s="84" t="s">
        <v>475</v>
      </c>
      <c r="H747" s="85">
        <v>4.0000000000000001E-3</v>
      </c>
      <c r="I747" s="86">
        <v>26.37</v>
      </c>
      <c r="J747" s="86">
        <v>0.1</v>
      </c>
    </row>
    <row r="748" spans="1:10" ht="24" customHeight="1" x14ac:dyDescent="0.2">
      <c r="A748" s="180" t="s">
        <v>191</v>
      </c>
      <c r="B748" s="83" t="s">
        <v>1600</v>
      </c>
      <c r="C748" s="180" t="s">
        <v>110</v>
      </c>
      <c r="D748" s="180" t="s">
        <v>1601</v>
      </c>
      <c r="E748" s="251" t="s">
        <v>194</v>
      </c>
      <c r="F748" s="251"/>
      <c r="G748" s="84" t="s">
        <v>80</v>
      </c>
      <c r="H748" s="85">
        <v>0.82</v>
      </c>
      <c r="I748" s="86">
        <v>1.68</v>
      </c>
      <c r="J748" s="86">
        <v>1.37</v>
      </c>
    </row>
    <row r="749" spans="1:10" ht="24" customHeight="1" x14ac:dyDescent="0.2">
      <c r="A749" s="180" t="s">
        <v>191</v>
      </c>
      <c r="B749" s="83" t="s">
        <v>1602</v>
      </c>
      <c r="C749" s="180" t="s">
        <v>110</v>
      </c>
      <c r="D749" s="180" t="s">
        <v>1603</v>
      </c>
      <c r="E749" s="251" t="s">
        <v>194</v>
      </c>
      <c r="F749" s="251"/>
      <c r="G749" s="84" t="s">
        <v>57</v>
      </c>
      <c r="H749" s="85">
        <v>0.1</v>
      </c>
      <c r="I749" s="86">
        <v>123.61</v>
      </c>
      <c r="J749" s="86">
        <v>12.36</v>
      </c>
    </row>
    <row r="750" spans="1:10" ht="72" customHeight="1" x14ac:dyDescent="0.2">
      <c r="A750" s="180" t="s">
        <v>191</v>
      </c>
      <c r="B750" s="83" t="s">
        <v>291</v>
      </c>
      <c r="C750" s="180" t="s">
        <v>21</v>
      </c>
      <c r="D750" s="180" t="s">
        <v>1604</v>
      </c>
      <c r="E750" s="251" t="s">
        <v>194</v>
      </c>
      <c r="F750" s="251"/>
      <c r="G750" s="84" t="s">
        <v>23</v>
      </c>
      <c r="H750" s="85">
        <v>1.1000000000000001</v>
      </c>
      <c r="I750" s="86">
        <v>229.67</v>
      </c>
      <c r="J750" s="86">
        <v>252.63</v>
      </c>
    </row>
    <row r="751" spans="1:10" ht="25.5" x14ac:dyDescent="0.2">
      <c r="A751" s="181"/>
      <c r="B751" s="181"/>
      <c r="C751" s="181"/>
      <c r="D751" s="181"/>
      <c r="E751" s="181" t="s">
        <v>199</v>
      </c>
      <c r="F751" s="87">
        <v>4.71</v>
      </c>
      <c r="G751" s="181" t="s">
        <v>200</v>
      </c>
      <c r="H751" s="87">
        <v>0</v>
      </c>
      <c r="I751" s="181" t="s">
        <v>201</v>
      </c>
      <c r="J751" s="87">
        <v>4.71</v>
      </c>
    </row>
    <row r="752" spans="1:10" ht="15" thickBot="1" x14ac:dyDescent="0.25">
      <c r="A752" s="181"/>
      <c r="B752" s="181"/>
      <c r="C752" s="181"/>
      <c r="D752" s="181"/>
      <c r="E752" s="181" t="s">
        <v>202</v>
      </c>
      <c r="F752" s="87">
        <v>65.66</v>
      </c>
      <c r="G752" s="181"/>
      <c r="H752" s="252" t="s">
        <v>203</v>
      </c>
      <c r="I752" s="252"/>
      <c r="J752" s="87">
        <v>339.39</v>
      </c>
    </row>
    <row r="753" spans="1:10" ht="0.95" customHeight="1" thickTop="1" x14ac:dyDescent="0.2">
      <c r="A753" s="88"/>
      <c r="B753" s="88"/>
      <c r="C753" s="88"/>
      <c r="D753" s="88"/>
      <c r="E753" s="88"/>
      <c r="F753" s="88"/>
      <c r="G753" s="88"/>
      <c r="H753" s="88"/>
      <c r="I753" s="88"/>
      <c r="J753" s="88"/>
    </row>
    <row r="754" spans="1:10" ht="18" customHeight="1" x14ac:dyDescent="0.2">
      <c r="A754" s="182" t="s">
        <v>1427</v>
      </c>
      <c r="B754" s="191" t="s">
        <v>6</v>
      </c>
      <c r="C754" s="182" t="s">
        <v>7</v>
      </c>
      <c r="D754" s="182" t="s">
        <v>8</v>
      </c>
      <c r="E754" s="218" t="s">
        <v>180</v>
      </c>
      <c r="F754" s="218"/>
      <c r="G754" s="192" t="s">
        <v>9</v>
      </c>
      <c r="H754" s="191" t="s">
        <v>10</v>
      </c>
      <c r="I754" s="191" t="s">
        <v>11</v>
      </c>
      <c r="J754" s="191" t="s">
        <v>13</v>
      </c>
    </row>
    <row r="755" spans="1:10" ht="24" customHeight="1" x14ac:dyDescent="0.2">
      <c r="A755" s="183" t="s">
        <v>181</v>
      </c>
      <c r="B755" s="75" t="s">
        <v>1216</v>
      </c>
      <c r="C755" s="183" t="s">
        <v>21</v>
      </c>
      <c r="D755" s="183" t="s">
        <v>1217</v>
      </c>
      <c r="E755" s="249" t="s">
        <v>284</v>
      </c>
      <c r="F755" s="249"/>
      <c r="G755" s="76" t="s">
        <v>39</v>
      </c>
      <c r="H755" s="77">
        <v>1</v>
      </c>
      <c r="I755" s="78">
        <v>55.16</v>
      </c>
      <c r="J755" s="78">
        <v>55.16</v>
      </c>
    </row>
    <row r="756" spans="1:10" ht="36" customHeight="1" x14ac:dyDescent="0.2">
      <c r="A756" s="179" t="s">
        <v>183</v>
      </c>
      <c r="B756" s="79" t="s">
        <v>285</v>
      </c>
      <c r="C756" s="179" t="s">
        <v>21</v>
      </c>
      <c r="D756" s="179" t="s">
        <v>286</v>
      </c>
      <c r="E756" s="250" t="s">
        <v>208</v>
      </c>
      <c r="F756" s="250"/>
      <c r="G756" s="80" t="s">
        <v>209</v>
      </c>
      <c r="H756" s="81">
        <v>1.32E-2</v>
      </c>
      <c r="I756" s="82">
        <v>18.75</v>
      </c>
      <c r="J756" s="82">
        <v>0.24</v>
      </c>
    </row>
    <row r="757" spans="1:10" ht="36" customHeight="1" x14ac:dyDescent="0.2">
      <c r="A757" s="179" t="s">
        <v>183</v>
      </c>
      <c r="B757" s="79" t="s">
        <v>287</v>
      </c>
      <c r="C757" s="179" t="s">
        <v>21</v>
      </c>
      <c r="D757" s="179" t="s">
        <v>288</v>
      </c>
      <c r="E757" s="250" t="s">
        <v>208</v>
      </c>
      <c r="F757" s="250"/>
      <c r="G757" s="80" t="s">
        <v>212</v>
      </c>
      <c r="H757" s="81">
        <v>1.83E-2</v>
      </c>
      <c r="I757" s="82">
        <v>17.91</v>
      </c>
      <c r="J757" s="82">
        <v>0.32</v>
      </c>
    </row>
    <row r="758" spans="1:10" ht="24" customHeight="1" x14ac:dyDescent="0.2">
      <c r="A758" s="179" t="s">
        <v>183</v>
      </c>
      <c r="B758" s="79" t="s">
        <v>189</v>
      </c>
      <c r="C758" s="179" t="s">
        <v>21</v>
      </c>
      <c r="D758" s="179" t="s">
        <v>190</v>
      </c>
      <c r="E758" s="250" t="s">
        <v>188</v>
      </c>
      <c r="F758" s="250"/>
      <c r="G758" s="80" t="s">
        <v>31</v>
      </c>
      <c r="H758" s="81">
        <v>0.20699999999999999</v>
      </c>
      <c r="I758" s="82">
        <v>16.57</v>
      </c>
      <c r="J758" s="82">
        <v>3.42</v>
      </c>
    </row>
    <row r="759" spans="1:10" ht="24" customHeight="1" x14ac:dyDescent="0.2">
      <c r="A759" s="179" t="s">
        <v>183</v>
      </c>
      <c r="B759" s="79" t="s">
        <v>289</v>
      </c>
      <c r="C759" s="179" t="s">
        <v>21</v>
      </c>
      <c r="D759" s="179" t="s">
        <v>290</v>
      </c>
      <c r="E759" s="250" t="s">
        <v>188</v>
      </c>
      <c r="F759" s="250"/>
      <c r="G759" s="80" t="s">
        <v>31</v>
      </c>
      <c r="H759" s="81">
        <v>0.112</v>
      </c>
      <c r="I759" s="82">
        <v>20.399999999999999</v>
      </c>
      <c r="J759" s="82">
        <v>2.2799999999999998</v>
      </c>
    </row>
    <row r="760" spans="1:10" ht="24" customHeight="1" x14ac:dyDescent="0.2">
      <c r="A760" s="180" t="s">
        <v>191</v>
      </c>
      <c r="B760" s="83" t="s">
        <v>292</v>
      </c>
      <c r="C760" s="180" t="s">
        <v>21</v>
      </c>
      <c r="D760" s="180" t="s">
        <v>293</v>
      </c>
      <c r="E760" s="251" t="s">
        <v>194</v>
      </c>
      <c r="F760" s="251"/>
      <c r="G760" s="84" t="s">
        <v>46</v>
      </c>
      <c r="H760" s="85">
        <v>6.0000000000000001E-3</v>
      </c>
      <c r="I760" s="86">
        <v>16.8</v>
      </c>
      <c r="J760" s="86">
        <v>0.1</v>
      </c>
    </row>
    <row r="761" spans="1:10" ht="24" customHeight="1" x14ac:dyDescent="0.2">
      <c r="A761" s="180" t="s">
        <v>191</v>
      </c>
      <c r="B761" s="83" t="s">
        <v>299</v>
      </c>
      <c r="C761" s="180" t="s">
        <v>21</v>
      </c>
      <c r="D761" s="180" t="s">
        <v>300</v>
      </c>
      <c r="E761" s="251" t="s">
        <v>194</v>
      </c>
      <c r="F761" s="251"/>
      <c r="G761" s="84" t="s">
        <v>46</v>
      </c>
      <c r="H761" s="85">
        <v>1.1999999999999999E-3</v>
      </c>
      <c r="I761" s="86">
        <v>77.14</v>
      </c>
      <c r="J761" s="86">
        <v>0.09</v>
      </c>
    </row>
    <row r="762" spans="1:10" ht="24" customHeight="1" x14ac:dyDescent="0.2">
      <c r="A762" s="180" t="s">
        <v>191</v>
      </c>
      <c r="B762" s="83" t="s">
        <v>1605</v>
      </c>
      <c r="C762" s="180" t="s">
        <v>21</v>
      </c>
      <c r="D762" s="180" t="s">
        <v>1606</v>
      </c>
      <c r="E762" s="251" t="s">
        <v>194</v>
      </c>
      <c r="F762" s="251"/>
      <c r="G762" s="84" t="s">
        <v>39</v>
      </c>
      <c r="H762" s="85">
        <v>1.05</v>
      </c>
      <c r="I762" s="86">
        <v>30.97</v>
      </c>
      <c r="J762" s="86">
        <v>32.51</v>
      </c>
    </row>
    <row r="763" spans="1:10" ht="24" customHeight="1" x14ac:dyDescent="0.2">
      <c r="A763" s="180" t="s">
        <v>191</v>
      </c>
      <c r="B763" s="83" t="s">
        <v>294</v>
      </c>
      <c r="C763" s="180" t="s">
        <v>21</v>
      </c>
      <c r="D763" s="180" t="s">
        <v>295</v>
      </c>
      <c r="E763" s="251" t="s">
        <v>194</v>
      </c>
      <c r="F763" s="251"/>
      <c r="G763" s="84" t="s">
        <v>296</v>
      </c>
      <c r="H763" s="85">
        <v>0.19800000000000001</v>
      </c>
      <c r="I763" s="86">
        <v>33.229999999999997</v>
      </c>
      <c r="J763" s="86">
        <v>6.57</v>
      </c>
    </row>
    <row r="764" spans="1:10" ht="24" customHeight="1" x14ac:dyDescent="0.2">
      <c r="A764" s="180" t="s">
        <v>191</v>
      </c>
      <c r="B764" s="83" t="s">
        <v>297</v>
      </c>
      <c r="C764" s="180" t="s">
        <v>21</v>
      </c>
      <c r="D764" s="180" t="s">
        <v>298</v>
      </c>
      <c r="E764" s="251" t="s">
        <v>194</v>
      </c>
      <c r="F764" s="251"/>
      <c r="G764" s="84" t="s">
        <v>46</v>
      </c>
      <c r="H764" s="85">
        <v>4.4999999999999998E-2</v>
      </c>
      <c r="I764" s="86">
        <v>214.12</v>
      </c>
      <c r="J764" s="86">
        <v>9.6300000000000008</v>
      </c>
    </row>
    <row r="765" spans="1:10" ht="25.5" x14ac:dyDescent="0.2">
      <c r="A765" s="181"/>
      <c r="B765" s="181"/>
      <c r="C765" s="181"/>
      <c r="D765" s="181"/>
      <c r="E765" s="181" t="s">
        <v>199</v>
      </c>
      <c r="F765" s="87">
        <v>4.08</v>
      </c>
      <c r="G765" s="181" t="s">
        <v>200</v>
      </c>
      <c r="H765" s="87">
        <v>0</v>
      </c>
      <c r="I765" s="181" t="s">
        <v>201</v>
      </c>
      <c r="J765" s="87">
        <v>4.08</v>
      </c>
    </row>
    <row r="766" spans="1:10" ht="15" thickBot="1" x14ac:dyDescent="0.25">
      <c r="A766" s="181"/>
      <c r="B766" s="181"/>
      <c r="C766" s="181"/>
      <c r="D766" s="181"/>
      <c r="E766" s="181" t="s">
        <v>202</v>
      </c>
      <c r="F766" s="87">
        <v>13.23</v>
      </c>
      <c r="G766" s="181"/>
      <c r="H766" s="252" t="s">
        <v>203</v>
      </c>
      <c r="I766" s="252"/>
      <c r="J766" s="87">
        <v>68.39</v>
      </c>
    </row>
    <row r="767" spans="1:10" ht="0.95" customHeight="1" thickTop="1" x14ac:dyDescent="0.2">
      <c r="A767" s="88"/>
      <c r="B767" s="88"/>
      <c r="C767" s="88"/>
      <c r="D767" s="88"/>
      <c r="E767" s="88"/>
      <c r="F767" s="88"/>
      <c r="G767" s="88"/>
      <c r="H767" s="88"/>
      <c r="I767" s="88"/>
      <c r="J767" s="88"/>
    </row>
    <row r="768" spans="1:10" ht="18" customHeight="1" x14ac:dyDescent="0.2">
      <c r="A768" s="182" t="s">
        <v>1430</v>
      </c>
      <c r="B768" s="191" t="s">
        <v>6</v>
      </c>
      <c r="C768" s="182" t="s">
        <v>7</v>
      </c>
      <c r="D768" s="182" t="s">
        <v>8</v>
      </c>
      <c r="E768" s="218" t="s">
        <v>180</v>
      </c>
      <c r="F768" s="218"/>
      <c r="G768" s="192" t="s">
        <v>9</v>
      </c>
      <c r="H768" s="191" t="s">
        <v>10</v>
      </c>
      <c r="I768" s="191" t="s">
        <v>11</v>
      </c>
      <c r="J768" s="191" t="s">
        <v>13</v>
      </c>
    </row>
    <row r="769" spans="1:10" ht="48" customHeight="1" x14ac:dyDescent="0.2">
      <c r="A769" s="183" t="s">
        <v>181</v>
      </c>
      <c r="B769" s="75" t="s">
        <v>1177</v>
      </c>
      <c r="C769" s="183" t="s">
        <v>25</v>
      </c>
      <c r="D769" s="183" t="s">
        <v>1178</v>
      </c>
      <c r="E769" s="249" t="s">
        <v>480</v>
      </c>
      <c r="F769" s="249"/>
      <c r="G769" s="76" t="s">
        <v>77</v>
      </c>
      <c r="H769" s="77">
        <v>1</v>
      </c>
      <c r="I769" s="78">
        <v>259.79000000000002</v>
      </c>
      <c r="J769" s="78">
        <v>259.79000000000002</v>
      </c>
    </row>
    <row r="770" spans="1:10" ht="24" customHeight="1" x14ac:dyDescent="0.2">
      <c r="A770" s="179" t="s">
        <v>183</v>
      </c>
      <c r="B770" s="79" t="s">
        <v>1607</v>
      </c>
      <c r="C770" s="179" t="s">
        <v>21</v>
      </c>
      <c r="D770" s="179" t="s">
        <v>1608</v>
      </c>
      <c r="E770" s="250" t="s">
        <v>377</v>
      </c>
      <c r="F770" s="250"/>
      <c r="G770" s="80" t="s">
        <v>39</v>
      </c>
      <c r="H770" s="81">
        <v>4</v>
      </c>
      <c r="I770" s="82">
        <v>5.0999999999999996</v>
      </c>
      <c r="J770" s="82">
        <v>20.399999999999999</v>
      </c>
    </row>
    <row r="771" spans="1:10" ht="24" customHeight="1" x14ac:dyDescent="0.2">
      <c r="A771" s="179" t="s">
        <v>183</v>
      </c>
      <c r="B771" s="79" t="s">
        <v>1609</v>
      </c>
      <c r="C771" s="179" t="s">
        <v>21</v>
      </c>
      <c r="D771" s="179" t="s">
        <v>1610</v>
      </c>
      <c r="E771" s="250" t="s">
        <v>377</v>
      </c>
      <c r="F771" s="250"/>
      <c r="G771" s="80" t="s">
        <v>77</v>
      </c>
      <c r="H771" s="81">
        <v>1</v>
      </c>
      <c r="I771" s="82">
        <v>3.28</v>
      </c>
      <c r="J771" s="82">
        <v>3.28</v>
      </c>
    </row>
    <row r="772" spans="1:10" ht="36" customHeight="1" x14ac:dyDescent="0.2">
      <c r="A772" s="179" t="s">
        <v>183</v>
      </c>
      <c r="B772" s="79" t="s">
        <v>438</v>
      </c>
      <c r="C772" s="179" t="s">
        <v>21</v>
      </c>
      <c r="D772" s="179" t="s">
        <v>439</v>
      </c>
      <c r="E772" s="250" t="s">
        <v>377</v>
      </c>
      <c r="F772" s="250"/>
      <c r="G772" s="80" t="s">
        <v>39</v>
      </c>
      <c r="H772" s="81">
        <v>4</v>
      </c>
      <c r="I772" s="82">
        <v>10.29</v>
      </c>
      <c r="J772" s="82">
        <v>41.16</v>
      </c>
    </row>
    <row r="773" spans="1:10" ht="36" customHeight="1" x14ac:dyDescent="0.2">
      <c r="A773" s="179" t="s">
        <v>183</v>
      </c>
      <c r="B773" s="79" t="s">
        <v>142</v>
      </c>
      <c r="C773" s="179" t="s">
        <v>21</v>
      </c>
      <c r="D773" s="179" t="s">
        <v>143</v>
      </c>
      <c r="E773" s="250" t="s">
        <v>480</v>
      </c>
      <c r="F773" s="250"/>
      <c r="G773" s="80" t="s">
        <v>39</v>
      </c>
      <c r="H773" s="81">
        <v>27</v>
      </c>
      <c r="I773" s="82">
        <v>3.79</v>
      </c>
      <c r="J773" s="82">
        <v>102.33</v>
      </c>
    </row>
    <row r="774" spans="1:10" ht="36" customHeight="1" x14ac:dyDescent="0.2">
      <c r="A774" s="179" t="s">
        <v>183</v>
      </c>
      <c r="B774" s="79" t="s">
        <v>139</v>
      </c>
      <c r="C774" s="179" t="s">
        <v>21</v>
      </c>
      <c r="D774" s="179" t="s">
        <v>140</v>
      </c>
      <c r="E774" s="250" t="s">
        <v>480</v>
      </c>
      <c r="F774" s="250"/>
      <c r="G774" s="80" t="s">
        <v>77</v>
      </c>
      <c r="H774" s="81">
        <v>1</v>
      </c>
      <c r="I774" s="82">
        <v>12.02</v>
      </c>
      <c r="J774" s="82">
        <v>12.02</v>
      </c>
    </row>
    <row r="775" spans="1:10" ht="36" customHeight="1" x14ac:dyDescent="0.2">
      <c r="A775" s="179" t="s">
        <v>183</v>
      </c>
      <c r="B775" s="79" t="s">
        <v>1611</v>
      </c>
      <c r="C775" s="179" t="s">
        <v>21</v>
      </c>
      <c r="D775" s="179" t="s">
        <v>1612</v>
      </c>
      <c r="E775" s="250" t="s">
        <v>480</v>
      </c>
      <c r="F775" s="250"/>
      <c r="G775" s="80" t="s">
        <v>39</v>
      </c>
      <c r="H775" s="81">
        <v>4.5</v>
      </c>
      <c r="I775" s="82">
        <v>6.36</v>
      </c>
      <c r="J775" s="82">
        <v>28.62</v>
      </c>
    </row>
    <row r="776" spans="1:10" ht="24" customHeight="1" x14ac:dyDescent="0.2">
      <c r="A776" s="179" t="s">
        <v>183</v>
      </c>
      <c r="B776" s="79" t="s">
        <v>1613</v>
      </c>
      <c r="C776" s="179" t="s">
        <v>110</v>
      </c>
      <c r="D776" s="179" t="s">
        <v>1614</v>
      </c>
      <c r="E776" s="250" t="s">
        <v>1615</v>
      </c>
      <c r="F776" s="250"/>
      <c r="G776" s="80" t="s">
        <v>80</v>
      </c>
      <c r="H776" s="81">
        <v>3</v>
      </c>
      <c r="I776" s="82">
        <v>4.92</v>
      </c>
      <c r="J776" s="82">
        <v>14.76</v>
      </c>
    </row>
    <row r="777" spans="1:10" ht="36" customHeight="1" x14ac:dyDescent="0.2">
      <c r="A777" s="179" t="s">
        <v>183</v>
      </c>
      <c r="B777" s="79" t="s">
        <v>1616</v>
      </c>
      <c r="C777" s="179" t="s">
        <v>21</v>
      </c>
      <c r="D777" s="179" t="s">
        <v>1617</v>
      </c>
      <c r="E777" s="250" t="s">
        <v>480</v>
      </c>
      <c r="F777" s="250"/>
      <c r="G777" s="80" t="s">
        <v>77</v>
      </c>
      <c r="H777" s="81">
        <v>1</v>
      </c>
      <c r="I777" s="82">
        <v>37.22</v>
      </c>
      <c r="J777" s="82">
        <v>37.22</v>
      </c>
    </row>
    <row r="778" spans="1:10" ht="25.5" x14ac:dyDescent="0.2">
      <c r="A778" s="181"/>
      <c r="B778" s="181"/>
      <c r="C778" s="181"/>
      <c r="D778" s="181"/>
      <c r="E778" s="181" t="s">
        <v>199</v>
      </c>
      <c r="F778" s="87">
        <v>96.85</v>
      </c>
      <c r="G778" s="181" t="s">
        <v>200</v>
      </c>
      <c r="H778" s="87">
        <v>0</v>
      </c>
      <c r="I778" s="181" t="s">
        <v>201</v>
      </c>
      <c r="J778" s="87">
        <v>96.85</v>
      </c>
    </row>
    <row r="779" spans="1:10" ht="15" thickBot="1" x14ac:dyDescent="0.25">
      <c r="A779" s="181"/>
      <c r="B779" s="181"/>
      <c r="C779" s="181"/>
      <c r="D779" s="181"/>
      <c r="E779" s="181" t="s">
        <v>202</v>
      </c>
      <c r="F779" s="87">
        <v>62.32</v>
      </c>
      <c r="G779" s="181"/>
      <c r="H779" s="252" t="s">
        <v>203</v>
      </c>
      <c r="I779" s="252"/>
      <c r="J779" s="87">
        <v>322.11</v>
      </c>
    </row>
    <row r="780" spans="1:10" ht="0.95" customHeight="1" thickTop="1" x14ac:dyDescent="0.2">
      <c r="A780" s="88"/>
      <c r="B780" s="88"/>
      <c r="C780" s="88"/>
      <c r="D780" s="88"/>
      <c r="E780" s="88"/>
      <c r="F780" s="88"/>
      <c r="G780" s="88"/>
      <c r="H780" s="88"/>
      <c r="I780" s="88"/>
      <c r="J780" s="88"/>
    </row>
    <row r="781" spans="1:10" ht="18" customHeight="1" x14ac:dyDescent="0.2">
      <c r="A781" s="182" t="s">
        <v>1431</v>
      </c>
      <c r="B781" s="191" t="s">
        <v>6</v>
      </c>
      <c r="C781" s="182" t="s">
        <v>7</v>
      </c>
      <c r="D781" s="182" t="s">
        <v>8</v>
      </c>
      <c r="E781" s="218" t="s">
        <v>180</v>
      </c>
      <c r="F781" s="218"/>
      <c r="G781" s="192" t="s">
        <v>9</v>
      </c>
      <c r="H781" s="191" t="s">
        <v>10</v>
      </c>
      <c r="I781" s="191" t="s">
        <v>11</v>
      </c>
      <c r="J781" s="191" t="s">
        <v>13</v>
      </c>
    </row>
    <row r="782" spans="1:10" ht="48" customHeight="1" x14ac:dyDescent="0.2">
      <c r="A782" s="183" t="s">
        <v>181</v>
      </c>
      <c r="B782" s="75" t="s">
        <v>1219</v>
      </c>
      <c r="C782" s="183" t="s">
        <v>25</v>
      </c>
      <c r="D782" s="183" t="s">
        <v>1220</v>
      </c>
      <c r="E782" s="249" t="s">
        <v>480</v>
      </c>
      <c r="F782" s="249"/>
      <c r="G782" s="76" t="s">
        <v>77</v>
      </c>
      <c r="H782" s="77">
        <v>1</v>
      </c>
      <c r="I782" s="78">
        <v>442.89</v>
      </c>
      <c r="J782" s="78">
        <v>442.89</v>
      </c>
    </row>
    <row r="783" spans="1:10" ht="24" customHeight="1" x14ac:dyDescent="0.2">
      <c r="A783" s="179" t="s">
        <v>183</v>
      </c>
      <c r="B783" s="79" t="s">
        <v>1607</v>
      </c>
      <c r="C783" s="179" t="s">
        <v>21</v>
      </c>
      <c r="D783" s="179" t="s">
        <v>1608</v>
      </c>
      <c r="E783" s="250" t="s">
        <v>377</v>
      </c>
      <c r="F783" s="250"/>
      <c r="G783" s="80" t="s">
        <v>39</v>
      </c>
      <c r="H783" s="81">
        <v>4</v>
      </c>
      <c r="I783" s="82">
        <v>5.0999999999999996</v>
      </c>
      <c r="J783" s="82">
        <v>20.399999999999999</v>
      </c>
    </row>
    <row r="784" spans="1:10" ht="24" customHeight="1" x14ac:dyDescent="0.2">
      <c r="A784" s="179" t="s">
        <v>183</v>
      </c>
      <c r="B784" s="79" t="s">
        <v>1609</v>
      </c>
      <c r="C784" s="179" t="s">
        <v>21</v>
      </c>
      <c r="D784" s="179" t="s">
        <v>1610</v>
      </c>
      <c r="E784" s="250" t="s">
        <v>377</v>
      </c>
      <c r="F784" s="250"/>
      <c r="G784" s="80" t="s">
        <v>77</v>
      </c>
      <c r="H784" s="81">
        <v>1</v>
      </c>
      <c r="I784" s="82">
        <v>3.28</v>
      </c>
      <c r="J784" s="82">
        <v>3.28</v>
      </c>
    </row>
    <row r="785" spans="1:10" ht="36" customHeight="1" x14ac:dyDescent="0.2">
      <c r="A785" s="179" t="s">
        <v>183</v>
      </c>
      <c r="B785" s="79" t="s">
        <v>438</v>
      </c>
      <c r="C785" s="179" t="s">
        <v>21</v>
      </c>
      <c r="D785" s="179" t="s">
        <v>439</v>
      </c>
      <c r="E785" s="250" t="s">
        <v>377</v>
      </c>
      <c r="F785" s="250"/>
      <c r="G785" s="80" t="s">
        <v>39</v>
      </c>
      <c r="H785" s="81">
        <v>4</v>
      </c>
      <c r="I785" s="82">
        <v>10.29</v>
      </c>
      <c r="J785" s="82">
        <v>41.16</v>
      </c>
    </row>
    <row r="786" spans="1:10" ht="36" customHeight="1" x14ac:dyDescent="0.2">
      <c r="A786" s="179" t="s">
        <v>183</v>
      </c>
      <c r="B786" s="79" t="s">
        <v>139</v>
      </c>
      <c r="C786" s="179" t="s">
        <v>21</v>
      </c>
      <c r="D786" s="179" t="s">
        <v>140</v>
      </c>
      <c r="E786" s="250" t="s">
        <v>480</v>
      </c>
      <c r="F786" s="250"/>
      <c r="G786" s="80" t="s">
        <v>77</v>
      </c>
      <c r="H786" s="81">
        <v>1</v>
      </c>
      <c r="I786" s="82">
        <v>12.02</v>
      </c>
      <c r="J786" s="82">
        <v>12.02</v>
      </c>
    </row>
    <row r="787" spans="1:10" ht="36" customHeight="1" x14ac:dyDescent="0.2">
      <c r="A787" s="179" t="s">
        <v>183</v>
      </c>
      <c r="B787" s="79" t="s">
        <v>1611</v>
      </c>
      <c r="C787" s="179" t="s">
        <v>21</v>
      </c>
      <c r="D787" s="179" t="s">
        <v>1612</v>
      </c>
      <c r="E787" s="250" t="s">
        <v>480</v>
      </c>
      <c r="F787" s="250"/>
      <c r="G787" s="80" t="s">
        <v>39</v>
      </c>
      <c r="H787" s="81">
        <v>4.5</v>
      </c>
      <c r="I787" s="82">
        <v>6.36</v>
      </c>
      <c r="J787" s="82">
        <v>28.62</v>
      </c>
    </row>
    <row r="788" spans="1:10" ht="24" customHeight="1" x14ac:dyDescent="0.2">
      <c r="A788" s="179" t="s">
        <v>183</v>
      </c>
      <c r="B788" s="79" t="s">
        <v>1613</v>
      </c>
      <c r="C788" s="179" t="s">
        <v>110</v>
      </c>
      <c r="D788" s="179" t="s">
        <v>1614</v>
      </c>
      <c r="E788" s="250" t="s">
        <v>1615</v>
      </c>
      <c r="F788" s="250"/>
      <c r="G788" s="80" t="s">
        <v>80</v>
      </c>
      <c r="H788" s="81">
        <v>3</v>
      </c>
      <c r="I788" s="82">
        <v>4.92</v>
      </c>
      <c r="J788" s="82">
        <v>14.76</v>
      </c>
    </row>
    <row r="789" spans="1:10" ht="36" customHeight="1" x14ac:dyDescent="0.2">
      <c r="A789" s="179" t="s">
        <v>183</v>
      </c>
      <c r="B789" s="79" t="s">
        <v>1618</v>
      </c>
      <c r="C789" s="179" t="s">
        <v>21</v>
      </c>
      <c r="D789" s="179" t="s">
        <v>1619</v>
      </c>
      <c r="E789" s="250" t="s">
        <v>480</v>
      </c>
      <c r="F789" s="250"/>
      <c r="G789" s="80" t="s">
        <v>77</v>
      </c>
      <c r="H789" s="81">
        <v>1</v>
      </c>
      <c r="I789" s="82">
        <v>41.4</v>
      </c>
      <c r="J789" s="82">
        <v>41.4</v>
      </c>
    </row>
    <row r="790" spans="1:10" ht="36" customHeight="1" x14ac:dyDescent="0.2">
      <c r="A790" s="179" t="s">
        <v>183</v>
      </c>
      <c r="B790" s="79" t="s">
        <v>144</v>
      </c>
      <c r="C790" s="179" t="s">
        <v>21</v>
      </c>
      <c r="D790" s="179" t="s">
        <v>145</v>
      </c>
      <c r="E790" s="250" t="s">
        <v>480</v>
      </c>
      <c r="F790" s="250"/>
      <c r="G790" s="80" t="s">
        <v>39</v>
      </c>
      <c r="H790" s="81">
        <v>45</v>
      </c>
      <c r="I790" s="82">
        <v>6.25</v>
      </c>
      <c r="J790" s="82">
        <v>281.25</v>
      </c>
    </row>
    <row r="791" spans="1:10" ht="25.5" x14ac:dyDescent="0.2">
      <c r="A791" s="181"/>
      <c r="B791" s="181"/>
      <c r="C791" s="181"/>
      <c r="D791" s="181"/>
      <c r="E791" s="181" t="s">
        <v>199</v>
      </c>
      <c r="F791" s="87">
        <v>121.69</v>
      </c>
      <c r="G791" s="181" t="s">
        <v>200</v>
      </c>
      <c r="H791" s="87">
        <v>0</v>
      </c>
      <c r="I791" s="181" t="s">
        <v>201</v>
      </c>
      <c r="J791" s="87">
        <v>121.69</v>
      </c>
    </row>
    <row r="792" spans="1:10" ht="15" thickBot="1" x14ac:dyDescent="0.25">
      <c r="A792" s="181"/>
      <c r="B792" s="181"/>
      <c r="C792" s="181"/>
      <c r="D792" s="181"/>
      <c r="E792" s="181" t="s">
        <v>202</v>
      </c>
      <c r="F792" s="87">
        <v>106.24</v>
      </c>
      <c r="G792" s="181"/>
      <c r="H792" s="252" t="s">
        <v>203</v>
      </c>
      <c r="I792" s="252"/>
      <c r="J792" s="87">
        <v>549.13</v>
      </c>
    </row>
    <row r="793" spans="1:10" ht="0.95" customHeight="1" thickTop="1" x14ac:dyDescent="0.2">
      <c r="A793" s="88"/>
      <c r="B793" s="88"/>
      <c r="C793" s="88"/>
      <c r="D793" s="88"/>
      <c r="E793" s="88"/>
      <c r="F793" s="88"/>
      <c r="G793" s="88"/>
      <c r="H793" s="88"/>
      <c r="I793" s="88"/>
      <c r="J793" s="88"/>
    </row>
    <row r="794" spans="1:10" ht="18" customHeight="1" x14ac:dyDescent="0.2">
      <c r="A794" s="182" t="s">
        <v>1432</v>
      </c>
      <c r="B794" s="191" t="s">
        <v>6</v>
      </c>
      <c r="C794" s="182" t="s">
        <v>7</v>
      </c>
      <c r="D794" s="182" t="s">
        <v>8</v>
      </c>
      <c r="E794" s="218" t="s">
        <v>180</v>
      </c>
      <c r="F794" s="218"/>
      <c r="G794" s="192" t="s">
        <v>9</v>
      </c>
      <c r="H794" s="191" t="s">
        <v>10</v>
      </c>
      <c r="I794" s="191" t="s">
        <v>11</v>
      </c>
      <c r="J794" s="191" t="s">
        <v>13</v>
      </c>
    </row>
    <row r="795" spans="1:10" ht="48" customHeight="1" x14ac:dyDescent="0.2">
      <c r="A795" s="183" t="s">
        <v>181</v>
      </c>
      <c r="B795" s="75" t="s">
        <v>1212</v>
      </c>
      <c r="C795" s="183" t="s">
        <v>25</v>
      </c>
      <c r="D795" s="183" t="s">
        <v>1213</v>
      </c>
      <c r="E795" s="249" t="s">
        <v>480</v>
      </c>
      <c r="F795" s="249"/>
      <c r="G795" s="76" t="s">
        <v>77</v>
      </c>
      <c r="H795" s="77">
        <v>1</v>
      </c>
      <c r="I795" s="78">
        <v>269.48</v>
      </c>
      <c r="J795" s="78">
        <v>269.48</v>
      </c>
    </row>
    <row r="796" spans="1:10" ht="24" customHeight="1" x14ac:dyDescent="0.2">
      <c r="A796" s="179" t="s">
        <v>183</v>
      </c>
      <c r="B796" s="79" t="s">
        <v>1607</v>
      </c>
      <c r="C796" s="179" t="s">
        <v>21</v>
      </c>
      <c r="D796" s="179" t="s">
        <v>1608</v>
      </c>
      <c r="E796" s="250" t="s">
        <v>377</v>
      </c>
      <c r="F796" s="250"/>
      <c r="G796" s="80" t="s">
        <v>39</v>
      </c>
      <c r="H796" s="81">
        <v>4</v>
      </c>
      <c r="I796" s="82">
        <v>5.0999999999999996</v>
      </c>
      <c r="J796" s="82">
        <v>20.399999999999999</v>
      </c>
    </row>
    <row r="797" spans="1:10" ht="24" customHeight="1" x14ac:dyDescent="0.2">
      <c r="A797" s="179" t="s">
        <v>183</v>
      </c>
      <c r="B797" s="79" t="s">
        <v>1609</v>
      </c>
      <c r="C797" s="179" t="s">
        <v>21</v>
      </c>
      <c r="D797" s="179" t="s">
        <v>1610</v>
      </c>
      <c r="E797" s="250" t="s">
        <v>377</v>
      </c>
      <c r="F797" s="250"/>
      <c r="G797" s="80" t="s">
        <v>77</v>
      </c>
      <c r="H797" s="81">
        <v>1</v>
      </c>
      <c r="I797" s="82">
        <v>3.28</v>
      </c>
      <c r="J797" s="82">
        <v>3.28</v>
      </c>
    </row>
    <row r="798" spans="1:10" ht="36" customHeight="1" x14ac:dyDescent="0.2">
      <c r="A798" s="179" t="s">
        <v>183</v>
      </c>
      <c r="B798" s="79" t="s">
        <v>438</v>
      </c>
      <c r="C798" s="179" t="s">
        <v>21</v>
      </c>
      <c r="D798" s="179" t="s">
        <v>439</v>
      </c>
      <c r="E798" s="250" t="s">
        <v>377</v>
      </c>
      <c r="F798" s="250"/>
      <c r="G798" s="80" t="s">
        <v>39</v>
      </c>
      <c r="H798" s="81">
        <v>4</v>
      </c>
      <c r="I798" s="82">
        <v>10.29</v>
      </c>
      <c r="J798" s="82">
        <v>41.16</v>
      </c>
    </row>
    <row r="799" spans="1:10" ht="36" customHeight="1" x14ac:dyDescent="0.2">
      <c r="A799" s="179" t="s">
        <v>183</v>
      </c>
      <c r="B799" s="79" t="s">
        <v>142</v>
      </c>
      <c r="C799" s="179" t="s">
        <v>21</v>
      </c>
      <c r="D799" s="179" t="s">
        <v>143</v>
      </c>
      <c r="E799" s="250" t="s">
        <v>480</v>
      </c>
      <c r="F799" s="250"/>
      <c r="G799" s="80" t="s">
        <v>39</v>
      </c>
      <c r="H799" s="81">
        <v>27</v>
      </c>
      <c r="I799" s="82">
        <v>3.79</v>
      </c>
      <c r="J799" s="82">
        <v>102.33</v>
      </c>
    </row>
    <row r="800" spans="1:10" ht="36" customHeight="1" x14ac:dyDescent="0.2">
      <c r="A800" s="179" t="s">
        <v>183</v>
      </c>
      <c r="B800" s="79" t="s">
        <v>139</v>
      </c>
      <c r="C800" s="179" t="s">
        <v>21</v>
      </c>
      <c r="D800" s="179" t="s">
        <v>140</v>
      </c>
      <c r="E800" s="250" t="s">
        <v>480</v>
      </c>
      <c r="F800" s="250"/>
      <c r="G800" s="80" t="s">
        <v>77</v>
      </c>
      <c r="H800" s="81">
        <v>1</v>
      </c>
      <c r="I800" s="82">
        <v>12.02</v>
      </c>
      <c r="J800" s="82">
        <v>12.02</v>
      </c>
    </row>
    <row r="801" spans="1:10" ht="36" customHeight="1" x14ac:dyDescent="0.2">
      <c r="A801" s="179" t="s">
        <v>183</v>
      </c>
      <c r="B801" s="79" t="s">
        <v>1611</v>
      </c>
      <c r="C801" s="179" t="s">
        <v>21</v>
      </c>
      <c r="D801" s="179" t="s">
        <v>1612</v>
      </c>
      <c r="E801" s="250" t="s">
        <v>480</v>
      </c>
      <c r="F801" s="250"/>
      <c r="G801" s="80" t="s">
        <v>39</v>
      </c>
      <c r="H801" s="81">
        <v>4.5</v>
      </c>
      <c r="I801" s="82">
        <v>6.36</v>
      </c>
      <c r="J801" s="82">
        <v>28.62</v>
      </c>
    </row>
    <row r="802" spans="1:10" ht="24" customHeight="1" x14ac:dyDescent="0.2">
      <c r="A802" s="179" t="s">
        <v>183</v>
      </c>
      <c r="B802" s="79" t="s">
        <v>1613</v>
      </c>
      <c r="C802" s="179" t="s">
        <v>110</v>
      </c>
      <c r="D802" s="179" t="s">
        <v>1614</v>
      </c>
      <c r="E802" s="250" t="s">
        <v>1615</v>
      </c>
      <c r="F802" s="250"/>
      <c r="G802" s="80" t="s">
        <v>80</v>
      </c>
      <c r="H802" s="81">
        <v>3</v>
      </c>
      <c r="I802" s="82">
        <v>4.92</v>
      </c>
      <c r="J802" s="82">
        <v>14.76</v>
      </c>
    </row>
    <row r="803" spans="1:10" ht="36" customHeight="1" x14ac:dyDescent="0.2">
      <c r="A803" s="179" t="s">
        <v>183</v>
      </c>
      <c r="B803" s="79" t="s">
        <v>1620</v>
      </c>
      <c r="C803" s="179" t="s">
        <v>21</v>
      </c>
      <c r="D803" s="179" t="s">
        <v>1621</v>
      </c>
      <c r="E803" s="250" t="s">
        <v>480</v>
      </c>
      <c r="F803" s="250"/>
      <c r="G803" s="80" t="s">
        <v>77</v>
      </c>
      <c r="H803" s="81">
        <v>1</v>
      </c>
      <c r="I803" s="82">
        <v>46.91</v>
      </c>
      <c r="J803" s="82">
        <v>46.91</v>
      </c>
    </row>
    <row r="804" spans="1:10" ht="25.5" x14ac:dyDescent="0.2">
      <c r="A804" s="181"/>
      <c r="B804" s="181"/>
      <c r="C804" s="181"/>
      <c r="D804" s="181"/>
      <c r="E804" s="181" t="s">
        <v>199</v>
      </c>
      <c r="F804" s="87">
        <v>100.48</v>
      </c>
      <c r="G804" s="181" t="s">
        <v>200</v>
      </c>
      <c r="H804" s="87">
        <v>0</v>
      </c>
      <c r="I804" s="181" t="s">
        <v>201</v>
      </c>
      <c r="J804" s="87">
        <v>100.48</v>
      </c>
    </row>
    <row r="805" spans="1:10" ht="15" thickBot="1" x14ac:dyDescent="0.25">
      <c r="A805" s="181"/>
      <c r="B805" s="181"/>
      <c r="C805" s="181"/>
      <c r="D805" s="181"/>
      <c r="E805" s="181" t="s">
        <v>202</v>
      </c>
      <c r="F805" s="87">
        <v>64.64</v>
      </c>
      <c r="G805" s="181"/>
      <c r="H805" s="252" t="s">
        <v>203</v>
      </c>
      <c r="I805" s="252"/>
      <c r="J805" s="87">
        <v>334.12</v>
      </c>
    </row>
    <row r="806" spans="1:10" ht="0.95" customHeight="1" thickTop="1" x14ac:dyDescent="0.2">
      <c r="A806" s="88"/>
      <c r="B806" s="88"/>
      <c r="C806" s="88"/>
      <c r="D806" s="88"/>
      <c r="E806" s="88"/>
      <c r="F806" s="88"/>
      <c r="G806" s="88"/>
      <c r="H806" s="88"/>
      <c r="I806" s="88"/>
      <c r="J806" s="88"/>
    </row>
    <row r="807" spans="1:10" ht="18" customHeight="1" x14ac:dyDescent="0.2">
      <c r="A807" s="182" t="s">
        <v>1433</v>
      </c>
      <c r="B807" s="191" t="s">
        <v>6</v>
      </c>
      <c r="C807" s="182" t="s">
        <v>7</v>
      </c>
      <c r="D807" s="182" t="s">
        <v>8</v>
      </c>
      <c r="E807" s="218" t="s">
        <v>180</v>
      </c>
      <c r="F807" s="218"/>
      <c r="G807" s="192" t="s">
        <v>9</v>
      </c>
      <c r="H807" s="191" t="s">
        <v>10</v>
      </c>
      <c r="I807" s="191" t="s">
        <v>11</v>
      </c>
      <c r="J807" s="191" t="s">
        <v>13</v>
      </c>
    </row>
    <row r="808" spans="1:10" ht="36" customHeight="1" x14ac:dyDescent="0.2">
      <c r="A808" s="183" t="s">
        <v>181</v>
      </c>
      <c r="B808" s="75" t="s">
        <v>1179</v>
      </c>
      <c r="C808" s="183" t="s">
        <v>25</v>
      </c>
      <c r="D808" s="183" t="s">
        <v>1180</v>
      </c>
      <c r="E808" s="249" t="s">
        <v>480</v>
      </c>
      <c r="F808" s="249"/>
      <c r="G808" s="76" t="s">
        <v>77</v>
      </c>
      <c r="H808" s="77">
        <v>1</v>
      </c>
      <c r="I808" s="78">
        <v>518.30999999999995</v>
      </c>
      <c r="J808" s="78">
        <v>518.30999999999995</v>
      </c>
    </row>
    <row r="809" spans="1:10" ht="24" customHeight="1" x14ac:dyDescent="0.2">
      <c r="A809" s="179" t="s">
        <v>183</v>
      </c>
      <c r="B809" s="79" t="s">
        <v>1609</v>
      </c>
      <c r="C809" s="179" t="s">
        <v>21</v>
      </c>
      <c r="D809" s="179" t="s">
        <v>1610</v>
      </c>
      <c r="E809" s="250" t="s">
        <v>377</v>
      </c>
      <c r="F809" s="250"/>
      <c r="G809" s="80" t="s">
        <v>77</v>
      </c>
      <c r="H809" s="81">
        <v>1</v>
      </c>
      <c r="I809" s="82">
        <v>3.28</v>
      </c>
      <c r="J809" s="82">
        <v>3.28</v>
      </c>
    </row>
    <row r="810" spans="1:10" ht="36" customHeight="1" x14ac:dyDescent="0.2">
      <c r="A810" s="179" t="s">
        <v>183</v>
      </c>
      <c r="B810" s="79" t="s">
        <v>438</v>
      </c>
      <c r="C810" s="179" t="s">
        <v>21</v>
      </c>
      <c r="D810" s="179" t="s">
        <v>439</v>
      </c>
      <c r="E810" s="250" t="s">
        <v>377</v>
      </c>
      <c r="F810" s="250"/>
      <c r="G810" s="80" t="s">
        <v>39</v>
      </c>
      <c r="H810" s="81">
        <v>6</v>
      </c>
      <c r="I810" s="82">
        <v>10.29</v>
      </c>
      <c r="J810" s="82">
        <v>61.74</v>
      </c>
    </row>
    <row r="811" spans="1:10" ht="36" customHeight="1" x14ac:dyDescent="0.2">
      <c r="A811" s="179" t="s">
        <v>183</v>
      </c>
      <c r="B811" s="79" t="s">
        <v>139</v>
      </c>
      <c r="C811" s="179" t="s">
        <v>21</v>
      </c>
      <c r="D811" s="179" t="s">
        <v>140</v>
      </c>
      <c r="E811" s="250" t="s">
        <v>480</v>
      </c>
      <c r="F811" s="250"/>
      <c r="G811" s="80" t="s">
        <v>77</v>
      </c>
      <c r="H811" s="81">
        <v>1</v>
      </c>
      <c r="I811" s="82">
        <v>12.02</v>
      </c>
      <c r="J811" s="82">
        <v>12.02</v>
      </c>
    </row>
    <row r="812" spans="1:10" ht="36" customHeight="1" x14ac:dyDescent="0.2">
      <c r="A812" s="179" t="s">
        <v>183</v>
      </c>
      <c r="B812" s="79" t="s">
        <v>1611</v>
      </c>
      <c r="C812" s="179" t="s">
        <v>21</v>
      </c>
      <c r="D812" s="179" t="s">
        <v>1612</v>
      </c>
      <c r="E812" s="250" t="s">
        <v>480</v>
      </c>
      <c r="F812" s="250"/>
      <c r="G812" s="80" t="s">
        <v>39</v>
      </c>
      <c r="H812" s="81">
        <v>15</v>
      </c>
      <c r="I812" s="82">
        <v>6.36</v>
      </c>
      <c r="J812" s="82">
        <v>95.4</v>
      </c>
    </row>
    <row r="813" spans="1:10" ht="36" customHeight="1" x14ac:dyDescent="0.2">
      <c r="A813" s="179" t="s">
        <v>183</v>
      </c>
      <c r="B813" s="79" t="s">
        <v>144</v>
      </c>
      <c r="C813" s="179" t="s">
        <v>21</v>
      </c>
      <c r="D813" s="179" t="s">
        <v>145</v>
      </c>
      <c r="E813" s="250" t="s">
        <v>480</v>
      </c>
      <c r="F813" s="250"/>
      <c r="G813" s="80" t="s">
        <v>39</v>
      </c>
      <c r="H813" s="81">
        <v>45</v>
      </c>
      <c r="I813" s="82">
        <v>6.25</v>
      </c>
      <c r="J813" s="82">
        <v>281.25</v>
      </c>
    </row>
    <row r="814" spans="1:10" ht="24" customHeight="1" x14ac:dyDescent="0.2">
      <c r="A814" s="179" t="s">
        <v>183</v>
      </c>
      <c r="B814" s="79" t="s">
        <v>1613</v>
      </c>
      <c r="C814" s="179" t="s">
        <v>110</v>
      </c>
      <c r="D814" s="179" t="s">
        <v>1614</v>
      </c>
      <c r="E814" s="250" t="s">
        <v>1615</v>
      </c>
      <c r="F814" s="250"/>
      <c r="G814" s="80" t="s">
        <v>80</v>
      </c>
      <c r="H814" s="81">
        <v>6</v>
      </c>
      <c r="I814" s="82">
        <v>4.92</v>
      </c>
      <c r="J814" s="82">
        <v>29.52</v>
      </c>
    </row>
    <row r="815" spans="1:10" ht="36" customHeight="1" x14ac:dyDescent="0.2">
      <c r="A815" s="179" t="s">
        <v>183</v>
      </c>
      <c r="B815" s="79" t="s">
        <v>1622</v>
      </c>
      <c r="C815" s="179" t="s">
        <v>21</v>
      </c>
      <c r="D815" s="179" t="s">
        <v>1623</v>
      </c>
      <c r="E815" s="250" t="s">
        <v>480</v>
      </c>
      <c r="F815" s="250"/>
      <c r="G815" s="80" t="s">
        <v>77</v>
      </c>
      <c r="H815" s="81">
        <v>1</v>
      </c>
      <c r="I815" s="82">
        <v>35.1</v>
      </c>
      <c r="J815" s="82">
        <v>35.1</v>
      </c>
    </row>
    <row r="816" spans="1:10" ht="25.5" x14ac:dyDescent="0.2">
      <c r="A816" s="181"/>
      <c r="B816" s="181"/>
      <c r="C816" s="181"/>
      <c r="D816" s="181"/>
      <c r="E816" s="181" t="s">
        <v>199</v>
      </c>
      <c r="F816" s="87">
        <v>152.63</v>
      </c>
      <c r="G816" s="181" t="s">
        <v>200</v>
      </c>
      <c r="H816" s="87">
        <v>0</v>
      </c>
      <c r="I816" s="181" t="s">
        <v>201</v>
      </c>
      <c r="J816" s="87">
        <v>152.63</v>
      </c>
    </row>
    <row r="817" spans="1:10" ht="15" thickBot="1" x14ac:dyDescent="0.25">
      <c r="A817" s="181"/>
      <c r="B817" s="181"/>
      <c r="C817" s="181"/>
      <c r="D817" s="181"/>
      <c r="E817" s="181" t="s">
        <v>202</v>
      </c>
      <c r="F817" s="87">
        <v>124.34</v>
      </c>
      <c r="G817" s="181"/>
      <c r="H817" s="252" t="s">
        <v>203</v>
      </c>
      <c r="I817" s="252"/>
      <c r="J817" s="87">
        <v>642.65</v>
      </c>
    </row>
    <row r="818" spans="1:10" ht="0.95" customHeight="1" thickTop="1" x14ac:dyDescent="0.2">
      <c r="A818" s="88"/>
      <c r="B818" s="88"/>
      <c r="C818" s="88"/>
      <c r="D818" s="88"/>
      <c r="E818" s="88"/>
      <c r="F818" s="88"/>
      <c r="G818" s="88"/>
      <c r="H818" s="88"/>
      <c r="I818" s="88"/>
      <c r="J818" s="88"/>
    </row>
    <row r="819" spans="1:10" ht="18" customHeight="1" x14ac:dyDescent="0.2">
      <c r="A819" s="182" t="s">
        <v>1434</v>
      </c>
      <c r="B819" s="191" t="s">
        <v>6</v>
      </c>
      <c r="C819" s="182" t="s">
        <v>7</v>
      </c>
      <c r="D819" s="182" t="s">
        <v>8</v>
      </c>
      <c r="E819" s="218" t="s">
        <v>180</v>
      </c>
      <c r="F819" s="218"/>
      <c r="G819" s="192" t="s">
        <v>9</v>
      </c>
      <c r="H819" s="191" t="s">
        <v>10</v>
      </c>
      <c r="I819" s="191" t="s">
        <v>11</v>
      </c>
      <c r="J819" s="191" t="s">
        <v>13</v>
      </c>
    </row>
    <row r="820" spans="1:10" ht="48" customHeight="1" x14ac:dyDescent="0.2">
      <c r="A820" s="183" t="s">
        <v>181</v>
      </c>
      <c r="B820" s="75" t="s">
        <v>1188</v>
      </c>
      <c r="C820" s="183" t="s">
        <v>25</v>
      </c>
      <c r="D820" s="183" t="s">
        <v>1189</v>
      </c>
      <c r="E820" s="249" t="s">
        <v>480</v>
      </c>
      <c r="F820" s="249"/>
      <c r="G820" s="76" t="s">
        <v>77</v>
      </c>
      <c r="H820" s="77">
        <v>1</v>
      </c>
      <c r="I820" s="78">
        <v>114.33</v>
      </c>
      <c r="J820" s="78">
        <v>114.33</v>
      </c>
    </row>
    <row r="821" spans="1:10" ht="24" customHeight="1" x14ac:dyDescent="0.2">
      <c r="A821" s="179" t="s">
        <v>183</v>
      </c>
      <c r="B821" s="79" t="s">
        <v>1607</v>
      </c>
      <c r="C821" s="179" t="s">
        <v>21</v>
      </c>
      <c r="D821" s="179" t="s">
        <v>1608</v>
      </c>
      <c r="E821" s="250" t="s">
        <v>377</v>
      </c>
      <c r="F821" s="250"/>
      <c r="G821" s="80" t="s">
        <v>39</v>
      </c>
      <c r="H821" s="81">
        <v>2.5</v>
      </c>
      <c r="I821" s="82">
        <v>5.0999999999999996</v>
      </c>
      <c r="J821" s="82">
        <v>12.75</v>
      </c>
    </row>
    <row r="822" spans="1:10" ht="24" customHeight="1" x14ac:dyDescent="0.2">
      <c r="A822" s="179" t="s">
        <v>183</v>
      </c>
      <c r="B822" s="79" t="s">
        <v>1609</v>
      </c>
      <c r="C822" s="179" t="s">
        <v>21</v>
      </c>
      <c r="D822" s="179" t="s">
        <v>1610</v>
      </c>
      <c r="E822" s="250" t="s">
        <v>377</v>
      </c>
      <c r="F822" s="250"/>
      <c r="G822" s="80" t="s">
        <v>77</v>
      </c>
      <c r="H822" s="81">
        <v>1</v>
      </c>
      <c r="I822" s="82">
        <v>3.28</v>
      </c>
      <c r="J822" s="82">
        <v>3.28</v>
      </c>
    </row>
    <row r="823" spans="1:10" ht="36" customHeight="1" x14ac:dyDescent="0.2">
      <c r="A823" s="179" t="s">
        <v>183</v>
      </c>
      <c r="B823" s="79" t="s">
        <v>438</v>
      </c>
      <c r="C823" s="179" t="s">
        <v>21</v>
      </c>
      <c r="D823" s="179" t="s">
        <v>439</v>
      </c>
      <c r="E823" s="250" t="s">
        <v>377</v>
      </c>
      <c r="F823" s="250"/>
      <c r="G823" s="80" t="s">
        <v>39</v>
      </c>
      <c r="H823" s="81">
        <v>2.5</v>
      </c>
      <c r="I823" s="82">
        <v>10.29</v>
      </c>
      <c r="J823" s="82">
        <v>25.72</v>
      </c>
    </row>
    <row r="824" spans="1:10" ht="24" customHeight="1" x14ac:dyDescent="0.2">
      <c r="A824" s="179" t="s">
        <v>183</v>
      </c>
      <c r="B824" s="79" t="s">
        <v>1318</v>
      </c>
      <c r="C824" s="179" t="s">
        <v>21</v>
      </c>
      <c r="D824" s="179" t="s">
        <v>1319</v>
      </c>
      <c r="E824" s="250" t="s">
        <v>480</v>
      </c>
      <c r="F824" s="250"/>
      <c r="G824" s="80" t="s">
        <v>77</v>
      </c>
      <c r="H824" s="81">
        <v>1</v>
      </c>
      <c r="I824" s="82">
        <v>9.44</v>
      </c>
      <c r="J824" s="82">
        <v>9.44</v>
      </c>
    </row>
    <row r="825" spans="1:10" ht="36" customHeight="1" x14ac:dyDescent="0.2">
      <c r="A825" s="179" t="s">
        <v>183</v>
      </c>
      <c r="B825" s="79" t="s">
        <v>1611</v>
      </c>
      <c r="C825" s="179" t="s">
        <v>21</v>
      </c>
      <c r="D825" s="179" t="s">
        <v>1612</v>
      </c>
      <c r="E825" s="250" t="s">
        <v>480</v>
      </c>
      <c r="F825" s="250"/>
      <c r="G825" s="80" t="s">
        <v>39</v>
      </c>
      <c r="H825" s="81">
        <v>4</v>
      </c>
      <c r="I825" s="82">
        <v>6.36</v>
      </c>
      <c r="J825" s="82">
        <v>25.44</v>
      </c>
    </row>
    <row r="826" spans="1:10" ht="36" customHeight="1" x14ac:dyDescent="0.2">
      <c r="A826" s="179" t="s">
        <v>183</v>
      </c>
      <c r="B826" s="79" t="s">
        <v>142</v>
      </c>
      <c r="C826" s="179" t="s">
        <v>21</v>
      </c>
      <c r="D826" s="179" t="s">
        <v>143</v>
      </c>
      <c r="E826" s="250" t="s">
        <v>480</v>
      </c>
      <c r="F826" s="250"/>
      <c r="G826" s="80" t="s">
        <v>39</v>
      </c>
      <c r="H826" s="81">
        <v>8</v>
      </c>
      <c r="I826" s="82">
        <v>3.79</v>
      </c>
      <c r="J826" s="82">
        <v>30.32</v>
      </c>
    </row>
    <row r="827" spans="1:10" ht="24" customHeight="1" x14ac:dyDescent="0.2">
      <c r="A827" s="179" t="s">
        <v>183</v>
      </c>
      <c r="B827" s="79" t="s">
        <v>1613</v>
      </c>
      <c r="C827" s="179" t="s">
        <v>110</v>
      </c>
      <c r="D827" s="179" t="s">
        <v>1614</v>
      </c>
      <c r="E827" s="250" t="s">
        <v>1615</v>
      </c>
      <c r="F827" s="250"/>
      <c r="G827" s="80" t="s">
        <v>80</v>
      </c>
      <c r="H827" s="81">
        <v>1.5</v>
      </c>
      <c r="I827" s="82">
        <v>4.92</v>
      </c>
      <c r="J827" s="82">
        <v>7.38</v>
      </c>
    </row>
    <row r="828" spans="1:10" ht="25.5" x14ac:dyDescent="0.2">
      <c r="A828" s="181"/>
      <c r="B828" s="181"/>
      <c r="C828" s="181"/>
      <c r="D828" s="181"/>
      <c r="E828" s="181" t="s">
        <v>199</v>
      </c>
      <c r="F828" s="87">
        <v>48.75</v>
      </c>
      <c r="G828" s="181" t="s">
        <v>200</v>
      </c>
      <c r="H828" s="87">
        <v>0</v>
      </c>
      <c r="I828" s="181" t="s">
        <v>201</v>
      </c>
      <c r="J828" s="87">
        <v>48.75</v>
      </c>
    </row>
    <row r="829" spans="1:10" ht="15" thickBot="1" x14ac:dyDescent="0.25">
      <c r="A829" s="181"/>
      <c r="B829" s="181"/>
      <c r="C829" s="181"/>
      <c r="D829" s="181"/>
      <c r="E829" s="181" t="s">
        <v>202</v>
      </c>
      <c r="F829" s="87">
        <v>27.42</v>
      </c>
      <c r="G829" s="181"/>
      <c r="H829" s="252" t="s">
        <v>203</v>
      </c>
      <c r="I829" s="252"/>
      <c r="J829" s="87">
        <v>141.75</v>
      </c>
    </row>
    <row r="830" spans="1:10" ht="0.95" customHeight="1" thickTop="1" x14ac:dyDescent="0.2">
      <c r="A830" s="88"/>
      <c r="B830" s="88"/>
      <c r="C830" s="88"/>
      <c r="D830" s="88"/>
      <c r="E830" s="88"/>
      <c r="F830" s="88"/>
      <c r="G830" s="88"/>
      <c r="H830" s="88"/>
      <c r="I830" s="88"/>
      <c r="J830" s="88"/>
    </row>
    <row r="831" spans="1:10" ht="18" customHeight="1" x14ac:dyDescent="0.2">
      <c r="A831" s="182" t="s">
        <v>1435</v>
      </c>
      <c r="B831" s="191" t="s">
        <v>6</v>
      </c>
      <c r="C831" s="182" t="s">
        <v>7</v>
      </c>
      <c r="D831" s="182" t="s">
        <v>8</v>
      </c>
      <c r="E831" s="218" t="s">
        <v>180</v>
      </c>
      <c r="F831" s="218"/>
      <c r="G831" s="192" t="s">
        <v>9</v>
      </c>
      <c r="H831" s="191" t="s">
        <v>10</v>
      </c>
      <c r="I831" s="191" t="s">
        <v>11</v>
      </c>
      <c r="J831" s="191" t="s">
        <v>13</v>
      </c>
    </row>
    <row r="832" spans="1:10" ht="48" customHeight="1" x14ac:dyDescent="0.2">
      <c r="A832" s="183" t="s">
        <v>181</v>
      </c>
      <c r="B832" s="75" t="s">
        <v>1221</v>
      </c>
      <c r="C832" s="183" t="s">
        <v>25</v>
      </c>
      <c r="D832" s="183" t="s">
        <v>1222</v>
      </c>
      <c r="E832" s="249" t="s">
        <v>480</v>
      </c>
      <c r="F832" s="249"/>
      <c r="G832" s="76" t="s">
        <v>77</v>
      </c>
      <c r="H832" s="77">
        <v>1</v>
      </c>
      <c r="I832" s="78">
        <v>208.37</v>
      </c>
      <c r="J832" s="78">
        <v>208.37</v>
      </c>
    </row>
    <row r="833" spans="1:10" ht="24" customHeight="1" x14ac:dyDescent="0.2">
      <c r="A833" s="179" t="s">
        <v>183</v>
      </c>
      <c r="B833" s="79" t="s">
        <v>1607</v>
      </c>
      <c r="C833" s="179" t="s">
        <v>21</v>
      </c>
      <c r="D833" s="179" t="s">
        <v>1608</v>
      </c>
      <c r="E833" s="250" t="s">
        <v>377</v>
      </c>
      <c r="F833" s="250"/>
      <c r="G833" s="80" t="s">
        <v>39</v>
      </c>
      <c r="H833" s="81">
        <v>2.2000000000000002</v>
      </c>
      <c r="I833" s="82">
        <v>5.0999999999999996</v>
      </c>
      <c r="J833" s="82">
        <v>11.22</v>
      </c>
    </row>
    <row r="834" spans="1:10" ht="24" customHeight="1" x14ac:dyDescent="0.2">
      <c r="A834" s="179" t="s">
        <v>183</v>
      </c>
      <c r="B834" s="79" t="s">
        <v>1609</v>
      </c>
      <c r="C834" s="179" t="s">
        <v>21</v>
      </c>
      <c r="D834" s="179" t="s">
        <v>1610</v>
      </c>
      <c r="E834" s="250" t="s">
        <v>377</v>
      </c>
      <c r="F834" s="250"/>
      <c r="G834" s="80" t="s">
        <v>77</v>
      </c>
      <c r="H834" s="81">
        <v>1</v>
      </c>
      <c r="I834" s="82">
        <v>3.28</v>
      </c>
      <c r="J834" s="82">
        <v>3.28</v>
      </c>
    </row>
    <row r="835" spans="1:10" ht="36" customHeight="1" x14ac:dyDescent="0.2">
      <c r="A835" s="179" t="s">
        <v>183</v>
      </c>
      <c r="B835" s="79" t="s">
        <v>438</v>
      </c>
      <c r="C835" s="179" t="s">
        <v>21</v>
      </c>
      <c r="D835" s="179" t="s">
        <v>439</v>
      </c>
      <c r="E835" s="250" t="s">
        <v>377</v>
      </c>
      <c r="F835" s="250"/>
      <c r="G835" s="80" t="s">
        <v>39</v>
      </c>
      <c r="H835" s="81">
        <v>2.2000000000000002</v>
      </c>
      <c r="I835" s="82">
        <v>10.29</v>
      </c>
      <c r="J835" s="82">
        <v>22.63</v>
      </c>
    </row>
    <row r="836" spans="1:10" ht="36" customHeight="1" x14ac:dyDescent="0.2">
      <c r="A836" s="179" t="s">
        <v>183</v>
      </c>
      <c r="B836" s="79" t="s">
        <v>139</v>
      </c>
      <c r="C836" s="179" t="s">
        <v>21</v>
      </c>
      <c r="D836" s="179" t="s">
        <v>140</v>
      </c>
      <c r="E836" s="250" t="s">
        <v>480</v>
      </c>
      <c r="F836" s="250"/>
      <c r="G836" s="80" t="s">
        <v>77</v>
      </c>
      <c r="H836" s="81">
        <v>1</v>
      </c>
      <c r="I836" s="82">
        <v>12.02</v>
      </c>
      <c r="J836" s="82">
        <v>12.02</v>
      </c>
    </row>
    <row r="837" spans="1:10" ht="36" customHeight="1" x14ac:dyDescent="0.2">
      <c r="A837" s="179" t="s">
        <v>183</v>
      </c>
      <c r="B837" s="79" t="s">
        <v>137</v>
      </c>
      <c r="C837" s="179" t="s">
        <v>21</v>
      </c>
      <c r="D837" s="179" t="s">
        <v>138</v>
      </c>
      <c r="E837" s="250" t="s">
        <v>480</v>
      </c>
      <c r="F837" s="250"/>
      <c r="G837" s="80" t="s">
        <v>77</v>
      </c>
      <c r="H837" s="81">
        <v>1</v>
      </c>
      <c r="I837" s="82">
        <v>21.88</v>
      </c>
      <c r="J837" s="82">
        <v>21.88</v>
      </c>
    </row>
    <row r="838" spans="1:10" ht="36" customHeight="1" x14ac:dyDescent="0.2">
      <c r="A838" s="179" t="s">
        <v>183</v>
      </c>
      <c r="B838" s="79" t="s">
        <v>114</v>
      </c>
      <c r="C838" s="179" t="s">
        <v>21</v>
      </c>
      <c r="D838" s="179" t="s">
        <v>115</v>
      </c>
      <c r="E838" s="250" t="s">
        <v>480</v>
      </c>
      <c r="F838" s="250"/>
      <c r="G838" s="80" t="s">
        <v>39</v>
      </c>
      <c r="H838" s="81">
        <v>7</v>
      </c>
      <c r="I838" s="82">
        <v>8.25</v>
      </c>
      <c r="J838" s="82">
        <v>57.75</v>
      </c>
    </row>
    <row r="839" spans="1:10" ht="36" customHeight="1" x14ac:dyDescent="0.2">
      <c r="A839" s="179" t="s">
        <v>183</v>
      </c>
      <c r="B839" s="79" t="s">
        <v>142</v>
      </c>
      <c r="C839" s="179" t="s">
        <v>21</v>
      </c>
      <c r="D839" s="179" t="s">
        <v>143</v>
      </c>
      <c r="E839" s="250" t="s">
        <v>480</v>
      </c>
      <c r="F839" s="250"/>
      <c r="G839" s="80" t="s">
        <v>39</v>
      </c>
      <c r="H839" s="81">
        <v>21</v>
      </c>
      <c r="I839" s="82">
        <v>3.79</v>
      </c>
      <c r="J839" s="82">
        <v>79.59</v>
      </c>
    </row>
    <row r="840" spans="1:10" ht="25.5" x14ac:dyDescent="0.2">
      <c r="A840" s="181"/>
      <c r="B840" s="181"/>
      <c r="C840" s="181"/>
      <c r="D840" s="181"/>
      <c r="E840" s="181" t="s">
        <v>199</v>
      </c>
      <c r="F840" s="87">
        <v>78.06</v>
      </c>
      <c r="G840" s="181" t="s">
        <v>200</v>
      </c>
      <c r="H840" s="87">
        <v>0</v>
      </c>
      <c r="I840" s="181" t="s">
        <v>201</v>
      </c>
      <c r="J840" s="87">
        <v>78.06</v>
      </c>
    </row>
    <row r="841" spans="1:10" ht="15" thickBot="1" x14ac:dyDescent="0.25">
      <c r="A841" s="181"/>
      <c r="B841" s="181"/>
      <c r="C841" s="181"/>
      <c r="D841" s="181"/>
      <c r="E841" s="181" t="s">
        <v>202</v>
      </c>
      <c r="F841" s="87">
        <v>49.98</v>
      </c>
      <c r="G841" s="181"/>
      <c r="H841" s="252" t="s">
        <v>203</v>
      </c>
      <c r="I841" s="252"/>
      <c r="J841" s="87">
        <v>258.35000000000002</v>
      </c>
    </row>
    <row r="842" spans="1:10" ht="0.95" customHeight="1" thickTop="1" x14ac:dyDescent="0.2">
      <c r="A842" s="88"/>
      <c r="B842" s="88"/>
      <c r="C842" s="88"/>
      <c r="D842" s="88"/>
      <c r="E842" s="88"/>
      <c r="F842" s="88"/>
      <c r="G842" s="88"/>
      <c r="H842" s="88"/>
      <c r="I842" s="88"/>
      <c r="J842" s="88"/>
    </row>
    <row r="843" spans="1:10" ht="18" customHeight="1" x14ac:dyDescent="0.2">
      <c r="A843" s="182" t="s">
        <v>1436</v>
      </c>
      <c r="B843" s="191" t="s">
        <v>6</v>
      </c>
      <c r="C843" s="182" t="s">
        <v>7</v>
      </c>
      <c r="D843" s="182" t="s">
        <v>8</v>
      </c>
      <c r="E843" s="218" t="s">
        <v>180</v>
      </c>
      <c r="F843" s="218"/>
      <c r="G843" s="192" t="s">
        <v>9</v>
      </c>
      <c r="H843" s="191" t="s">
        <v>10</v>
      </c>
      <c r="I843" s="191" t="s">
        <v>11</v>
      </c>
      <c r="J843" s="191" t="s">
        <v>13</v>
      </c>
    </row>
    <row r="844" spans="1:10" ht="48" customHeight="1" x14ac:dyDescent="0.2">
      <c r="A844" s="183" t="s">
        <v>181</v>
      </c>
      <c r="B844" s="75" t="s">
        <v>1226</v>
      </c>
      <c r="C844" s="183" t="s">
        <v>25</v>
      </c>
      <c r="D844" s="183" t="s">
        <v>1227</v>
      </c>
      <c r="E844" s="249" t="s">
        <v>480</v>
      </c>
      <c r="F844" s="249"/>
      <c r="G844" s="76" t="s">
        <v>77</v>
      </c>
      <c r="H844" s="77">
        <v>1</v>
      </c>
      <c r="I844" s="78">
        <v>288.86</v>
      </c>
      <c r="J844" s="78">
        <v>288.86</v>
      </c>
    </row>
    <row r="845" spans="1:10" ht="24" customHeight="1" x14ac:dyDescent="0.2">
      <c r="A845" s="179" t="s">
        <v>183</v>
      </c>
      <c r="B845" s="79" t="s">
        <v>1607</v>
      </c>
      <c r="C845" s="179" t="s">
        <v>21</v>
      </c>
      <c r="D845" s="179" t="s">
        <v>1608</v>
      </c>
      <c r="E845" s="250" t="s">
        <v>377</v>
      </c>
      <c r="F845" s="250"/>
      <c r="G845" s="80" t="s">
        <v>39</v>
      </c>
      <c r="H845" s="81">
        <v>2.2000000000000002</v>
      </c>
      <c r="I845" s="82">
        <v>5.0999999999999996</v>
      </c>
      <c r="J845" s="82">
        <v>11.22</v>
      </c>
    </row>
    <row r="846" spans="1:10" ht="24" customHeight="1" x14ac:dyDescent="0.2">
      <c r="A846" s="179" t="s">
        <v>183</v>
      </c>
      <c r="B846" s="79" t="s">
        <v>1609</v>
      </c>
      <c r="C846" s="179" t="s">
        <v>21</v>
      </c>
      <c r="D846" s="179" t="s">
        <v>1610</v>
      </c>
      <c r="E846" s="250" t="s">
        <v>377</v>
      </c>
      <c r="F846" s="250"/>
      <c r="G846" s="80" t="s">
        <v>77</v>
      </c>
      <c r="H846" s="81">
        <v>1</v>
      </c>
      <c r="I846" s="82">
        <v>3.28</v>
      </c>
      <c r="J846" s="82">
        <v>3.28</v>
      </c>
    </row>
    <row r="847" spans="1:10" ht="36" customHeight="1" x14ac:dyDescent="0.2">
      <c r="A847" s="179" t="s">
        <v>183</v>
      </c>
      <c r="B847" s="79" t="s">
        <v>438</v>
      </c>
      <c r="C847" s="179" t="s">
        <v>21</v>
      </c>
      <c r="D847" s="179" t="s">
        <v>439</v>
      </c>
      <c r="E847" s="250" t="s">
        <v>377</v>
      </c>
      <c r="F847" s="250"/>
      <c r="G847" s="80" t="s">
        <v>39</v>
      </c>
      <c r="H847" s="81">
        <v>2.2000000000000002</v>
      </c>
      <c r="I847" s="82">
        <v>10.29</v>
      </c>
      <c r="J847" s="82">
        <v>22.63</v>
      </c>
    </row>
    <row r="848" spans="1:10" ht="36" customHeight="1" x14ac:dyDescent="0.2">
      <c r="A848" s="179" t="s">
        <v>183</v>
      </c>
      <c r="B848" s="79" t="s">
        <v>139</v>
      </c>
      <c r="C848" s="179" t="s">
        <v>21</v>
      </c>
      <c r="D848" s="179" t="s">
        <v>140</v>
      </c>
      <c r="E848" s="250" t="s">
        <v>480</v>
      </c>
      <c r="F848" s="250"/>
      <c r="G848" s="80" t="s">
        <v>77</v>
      </c>
      <c r="H848" s="81">
        <v>1</v>
      </c>
      <c r="I848" s="82">
        <v>12.02</v>
      </c>
      <c r="J848" s="82">
        <v>12.02</v>
      </c>
    </row>
    <row r="849" spans="1:10" ht="36" customHeight="1" x14ac:dyDescent="0.2">
      <c r="A849" s="179" t="s">
        <v>183</v>
      </c>
      <c r="B849" s="79" t="s">
        <v>114</v>
      </c>
      <c r="C849" s="179" t="s">
        <v>21</v>
      </c>
      <c r="D849" s="179" t="s">
        <v>115</v>
      </c>
      <c r="E849" s="250" t="s">
        <v>480</v>
      </c>
      <c r="F849" s="250"/>
      <c r="G849" s="80" t="s">
        <v>39</v>
      </c>
      <c r="H849" s="81">
        <v>12</v>
      </c>
      <c r="I849" s="82">
        <v>8.25</v>
      </c>
      <c r="J849" s="82">
        <v>99</v>
      </c>
    </row>
    <row r="850" spans="1:10" ht="36" customHeight="1" x14ac:dyDescent="0.2">
      <c r="A850" s="179" t="s">
        <v>183</v>
      </c>
      <c r="B850" s="79" t="s">
        <v>142</v>
      </c>
      <c r="C850" s="179" t="s">
        <v>21</v>
      </c>
      <c r="D850" s="179" t="s">
        <v>143</v>
      </c>
      <c r="E850" s="250" t="s">
        <v>480</v>
      </c>
      <c r="F850" s="250"/>
      <c r="G850" s="80" t="s">
        <v>39</v>
      </c>
      <c r="H850" s="81">
        <v>30</v>
      </c>
      <c r="I850" s="82">
        <v>3.79</v>
      </c>
      <c r="J850" s="82">
        <v>113.7</v>
      </c>
    </row>
    <row r="851" spans="1:10" ht="36" customHeight="1" x14ac:dyDescent="0.2">
      <c r="A851" s="179" t="s">
        <v>183</v>
      </c>
      <c r="B851" s="79" t="s">
        <v>1624</v>
      </c>
      <c r="C851" s="179" t="s">
        <v>21</v>
      </c>
      <c r="D851" s="179" t="s">
        <v>1625</v>
      </c>
      <c r="E851" s="250" t="s">
        <v>480</v>
      </c>
      <c r="F851" s="250"/>
      <c r="G851" s="80" t="s">
        <v>77</v>
      </c>
      <c r="H851" s="81">
        <v>1</v>
      </c>
      <c r="I851" s="82">
        <v>27.01</v>
      </c>
      <c r="J851" s="82">
        <v>27.01</v>
      </c>
    </row>
    <row r="852" spans="1:10" ht="25.5" x14ac:dyDescent="0.2">
      <c r="A852" s="181"/>
      <c r="B852" s="181"/>
      <c r="C852" s="181"/>
      <c r="D852" s="181"/>
      <c r="E852" s="181" t="s">
        <v>199</v>
      </c>
      <c r="F852" s="87">
        <v>104.55</v>
      </c>
      <c r="G852" s="181" t="s">
        <v>200</v>
      </c>
      <c r="H852" s="87">
        <v>0</v>
      </c>
      <c r="I852" s="181" t="s">
        <v>201</v>
      </c>
      <c r="J852" s="87">
        <v>104.55</v>
      </c>
    </row>
    <row r="853" spans="1:10" ht="15" thickBot="1" x14ac:dyDescent="0.25">
      <c r="A853" s="181"/>
      <c r="B853" s="181"/>
      <c r="C853" s="181"/>
      <c r="D853" s="181"/>
      <c r="E853" s="181" t="s">
        <v>202</v>
      </c>
      <c r="F853" s="87">
        <v>69.290000000000006</v>
      </c>
      <c r="G853" s="181"/>
      <c r="H853" s="252" t="s">
        <v>203</v>
      </c>
      <c r="I853" s="252"/>
      <c r="J853" s="87">
        <v>358.15</v>
      </c>
    </row>
    <row r="854" spans="1:10" ht="0.95" customHeight="1" thickTop="1" x14ac:dyDescent="0.2">
      <c r="A854" s="88"/>
      <c r="B854" s="88"/>
      <c r="C854" s="88"/>
      <c r="D854" s="88"/>
      <c r="E854" s="88"/>
      <c r="F854" s="88"/>
      <c r="G854" s="88"/>
      <c r="H854" s="88"/>
      <c r="I854" s="88"/>
      <c r="J854" s="88"/>
    </row>
    <row r="855" spans="1:10" ht="18" customHeight="1" x14ac:dyDescent="0.2">
      <c r="A855" s="182" t="s">
        <v>1437</v>
      </c>
      <c r="B855" s="191" t="s">
        <v>6</v>
      </c>
      <c r="C855" s="182" t="s">
        <v>7</v>
      </c>
      <c r="D855" s="182" t="s">
        <v>8</v>
      </c>
      <c r="E855" s="218" t="s">
        <v>180</v>
      </c>
      <c r="F855" s="218"/>
      <c r="G855" s="192" t="s">
        <v>9</v>
      </c>
      <c r="H855" s="191" t="s">
        <v>10</v>
      </c>
      <c r="I855" s="191" t="s">
        <v>11</v>
      </c>
      <c r="J855" s="191" t="s">
        <v>13</v>
      </c>
    </row>
    <row r="856" spans="1:10" ht="36" customHeight="1" x14ac:dyDescent="0.2">
      <c r="A856" s="183" t="s">
        <v>181</v>
      </c>
      <c r="B856" s="75" t="s">
        <v>1214</v>
      </c>
      <c r="C856" s="183" t="s">
        <v>25</v>
      </c>
      <c r="D856" s="183" t="s">
        <v>1215</v>
      </c>
      <c r="E856" s="249" t="s">
        <v>480</v>
      </c>
      <c r="F856" s="249"/>
      <c r="G856" s="76" t="s">
        <v>80</v>
      </c>
      <c r="H856" s="77">
        <v>1</v>
      </c>
      <c r="I856" s="78">
        <v>77.040000000000006</v>
      </c>
      <c r="J856" s="78">
        <v>77.040000000000006</v>
      </c>
    </row>
    <row r="857" spans="1:10" ht="24" customHeight="1" x14ac:dyDescent="0.2">
      <c r="A857" s="179" t="s">
        <v>183</v>
      </c>
      <c r="B857" s="79" t="s">
        <v>483</v>
      </c>
      <c r="C857" s="179" t="s">
        <v>21</v>
      </c>
      <c r="D857" s="179" t="s">
        <v>484</v>
      </c>
      <c r="E857" s="250" t="s">
        <v>188</v>
      </c>
      <c r="F857" s="250"/>
      <c r="G857" s="80" t="s">
        <v>31</v>
      </c>
      <c r="H857" s="81">
        <v>0.5</v>
      </c>
      <c r="I857" s="82">
        <v>16.690000000000001</v>
      </c>
      <c r="J857" s="82">
        <v>8.34</v>
      </c>
    </row>
    <row r="858" spans="1:10" ht="24" customHeight="1" x14ac:dyDescent="0.2">
      <c r="A858" s="179" t="s">
        <v>183</v>
      </c>
      <c r="B858" s="79" t="s">
        <v>485</v>
      </c>
      <c r="C858" s="179" t="s">
        <v>21</v>
      </c>
      <c r="D858" s="179" t="s">
        <v>486</v>
      </c>
      <c r="E858" s="250" t="s">
        <v>188</v>
      </c>
      <c r="F858" s="250"/>
      <c r="G858" s="80" t="s">
        <v>31</v>
      </c>
      <c r="H858" s="81">
        <v>0.5</v>
      </c>
      <c r="I858" s="82">
        <v>21.02</v>
      </c>
      <c r="J858" s="82">
        <v>10.51</v>
      </c>
    </row>
    <row r="859" spans="1:10" ht="24" customHeight="1" x14ac:dyDescent="0.2">
      <c r="A859" s="180" t="s">
        <v>191</v>
      </c>
      <c r="B859" s="83" t="s">
        <v>1626</v>
      </c>
      <c r="C859" s="180" t="s">
        <v>25</v>
      </c>
      <c r="D859" s="180" t="s">
        <v>1627</v>
      </c>
      <c r="E859" s="251" t="s">
        <v>204</v>
      </c>
      <c r="F859" s="251"/>
      <c r="G859" s="84" t="s">
        <v>77</v>
      </c>
      <c r="H859" s="85">
        <v>1</v>
      </c>
      <c r="I859" s="86">
        <v>58.19</v>
      </c>
      <c r="J859" s="86">
        <v>58.19</v>
      </c>
    </row>
    <row r="860" spans="1:10" ht="25.5" x14ac:dyDescent="0.2">
      <c r="A860" s="181"/>
      <c r="B860" s="181"/>
      <c r="C860" s="181"/>
      <c r="D860" s="181"/>
      <c r="E860" s="181" t="s">
        <v>199</v>
      </c>
      <c r="F860" s="87">
        <v>12.42</v>
      </c>
      <c r="G860" s="181" t="s">
        <v>200</v>
      </c>
      <c r="H860" s="87">
        <v>0</v>
      </c>
      <c r="I860" s="181" t="s">
        <v>201</v>
      </c>
      <c r="J860" s="87">
        <v>12.42</v>
      </c>
    </row>
    <row r="861" spans="1:10" ht="15" thickBot="1" x14ac:dyDescent="0.25">
      <c r="A861" s="181"/>
      <c r="B861" s="181"/>
      <c r="C861" s="181"/>
      <c r="D861" s="181"/>
      <c r="E861" s="181" t="s">
        <v>202</v>
      </c>
      <c r="F861" s="87">
        <v>18.48</v>
      </c>
      <c r="G861" s="181"/>
      <c r="H861" s="252" t="s">
        <v>203</v>
      </c>
      <c r="I861" s="252"/>
      <c r="J861" s="87">
        <v>95.52</v>
      </c>
    </row>
    <row r="862" spans="1:10" ht="0.95" customHeight="1" thickTop="1" x14ac:dyDescent="0.2">
      <c r="A862" s="88"/>
      <c r="B862" s="88"/>
      <c r="C862" s="88"/>
      <c r="D862" s="88"/>
      <c r="E862" s="88"/>
      <c r="F862" s="88"/>
      <c r="G862" s="88"/>
      <c r="H862" s="88"/>
      <c r="I862" s="88"/>
      <c r="J862" s="88"/>
    </row>
    <row r="863" spans="1:10" ht="18" customHeight="1" x14ac:dyDescent="0.2">
      <c r="A863" s="182" t="s">
        <v>1438</v>
      </c>
      <c r="B863" s="191" t="s">
        <v>6</v>
      </c>
      <c r="C863" s="182" t="s">
        <v>7</v>
      </c>
      <c r="D863" s="182" t="s">
        <v>8</v>
      </c>
      <c r="E863" s="218" t="s">
        <v>180</v>
      </c>
      <c r="F863" s="218"/>
      <c r="G863" s="192" t="s">
        <v>9</v>
      </c>
      <c r="H863" s="191" t="s">
        <v>10</v>
      </c>
      <c r="I863" s="191" t="s">
        <v>11</v>
      </c>
      <c r="J863" s="191" t="s">
        <v>13</v>
      </c>
    </row>
    <row r="864" spans="1:10" ht="24" customHeight="1" x14ac:dyDescent="0.2">
      <c r="A864" s="183" t="s">
        <v>181</v>
      </c>
      <c r="B864" s="75" t="s">
        <v>1318</v>
      </c>
      <c r="C864" s="183" t="s">
        <v>21</v>
      </c>
      <c r="D864" s="183" t="s">
        <v>1319</v>
      </c>
      <c r="E864" s="249" t="s">
        <v>480</v>
      </c>
      <c r="F864" s="249"/>
      <c r="G864" s="76" t="s">
        <v>77</v>
      </c>
      <c r="H864" s="77">
        <v>1</v>
      </c>
      <c r="I864" s="78">
        <v>9.44</v>
      </c>
      <c r="J864" s="78">
        <v>9.44</v>
      </c>
    </row>
    <row r="865" spans="1:10" ht="24" customHeight="1" x14ac:dyDescent="0.2">
      <c r="A865" s="179" t="s">
        <v>183</v>
      </c>
      <c r="B865" s="79" t="s">
        <v>483</v>
      </c>
      <c r="C865" s="179" t="s">
        <v>21</v>
      </c>
      <c r="D865" s="179" t="s">
        <v>484</v>
      </c>
      <c r="E865" s="250" t="s">
        <v>188</v>
      </c>
      <c r="F865" s="250"/>
      <c r="G865" s="80" t="s">
        <v>31</v>
      </c>
      <c r="H865" s="81">
        <v>0.14299999999999999</v>
      </c>
      <c r="I865" s="82">
        <v>16.690000000000001</v>
      </c>
      <c r="J865" s="82">
        <v>2.38</v>
      </c>
    </row>
    <row r="866" spans="1:10" ht="24" customHeight="1" x14ac:dyDescent="0.2">
      <c r="A866" s="179" t="s">
        <v>183</v>
      </c>
      <c r="B866" s="79" t="s">
        <v>485</v>
      </c>
      <c r="C866" s="179" t="s">
        <v>21</v>
      </c>
      <c r="D866" s="179" t="s">
        <v>486</v>
      </c>
      <c r="E866" s="250" t="s">
        <v>188</v>
      </c>
      <c r="F866" s="250"/>
      <c r="G866" s="80" t="s">
        <v>31</v>
      </c>
      <c r="H866" s="81">
        <v>0.14299999999999999</v>
      </c>
      <c r="I866" s="82">
        <v>21.02</v>
      </c>
      <c r="J866" s="82">
        <v>3</v>
      </c>
    </row>
    <row r="867" spans="1:10" ht="24" customHeight="1" x14ac:dyDescent="0.2">
      <c r="A867" s="180" t="s">
        <v>191</v>
      </c>
      <c r="B867" s="83" t="s">
        <v>1628</v>
      </c>
      <c r="C867" s="180" t="s">
        <v>21</v>
      </c>
      <c r="D867" s="180" t="s">
        <v>1629</v>
      </c>
      <c r="E867" s="251" t="s">
        <v>194</v>
      </c>
      <c r="F867" s="251"/>
      <c r="G867" s="84" t="s">
        <v>77</v>
      </c>
      <c r="H867" s="85">
        <v>1</v>
      </c>
      <c r="I867" s="86">
        <v>4.0599999999999996</v>
      </c>
      <c r="J867" s="86">
        <v>4.0599999999999996</v>
      </c>
    </row>
    <row r="868" spans="1:10" ht="25.5" x14ac:dyDescent="0.2">
      <c r="A868" s="181"/>
      <c r="B868" s="181"/>
      <c r="C868" s="181"/>
      <c r="D868" s="181"/>
      <c r="E868" s="181" t="s">
        <v>199</v>
      </c>
      <c r="F868" s="87">
        <v>3.54</v>
      </c>
      <c r="G868" s="181" t="s">
        <v>200</v>
      </c>
      <c r="H868" s="87">
        <v>0</v>
      </c>
      <c r="I868" s="181" t="s">
        <v>201</v>
      </c>
      <c r="J868" s="87">
        <v>3.54</v>
      </c>
    </row>
    <row r="869" spans="1:10" ht="15" thickBot="1" x14ac:dyDescent="0.25">
      <c r="A869" s="181"/>
      <c r="B869" s="181"/>
      <c r="C869" s="181"/>
      <c r="D869" s="181"/>
      <c r="E869" s="181" t="s">
        <v>202</v>
      </c>
      <c r="F869" s="87">
        <v>2.2599999999999998</v>
      </c>
      <c r="G869" s="181"/>
      <c r="H869" s="252" t="s">
        <v>203</v>
      </c>
      <c r="I869" s="252"/>
      <c r="J869" s="87">
        <v>11.7</v>
      </c>
    </row>
    <row r="870" spans="1:10" ht="0.95" customHeight="1" thickTop="1" x14ac:dyDescent="0.2">
      <c r="A870" s="88"/>
      <c r="B870" s="88"/>
      <c r="C870" s="88"/>
      <c r="D870" s="88"/>
      <c r="E870" s="88"/>
      <c r="F870" s="88"/>
      <c r="G870" s="88"/>
      <c r="H870" s="88"/>
      <c r="I870" s="88"/>
      <c r="J870" s="88"/>
    </row>
    <row r="871" spans="1:10" ht="18" customHeight="1" x14ac:dyDescent="0.2">
      <c r="A871" s="182" t="s">
        <v>1439</v>
      </c>
      <c r="B871" s="191" t="s">
        <v>6</v>
      </c>
      <c r="C871" s="182" t="s">
        <v>7</v>
      </c>
      <c r="D871" s="182" t="s">
        <v>8</v>
      </c>
      <c r="E871" s="218" t="s">
        <v>180</v>
      </c>
      <c r="F871" s="218"/>
      <c r="G871" s="192" t="s">
        <v>9</v>
      </c>
      <c r="H871" s="191" t="s">
        <v>10</v>
      </c>
      <c r="I871" s="191" t="s">
        <v>11</v>
      </c>
      <c r="J871" s="191" t="s">
        <v>13</v>
      </c>
    </row>
    <row r="872" spans="1:10" ht="36" customHeight="1" x14ac:dyDescent="0.2">
      <c r="A872" s="183" t="s">
        <v>181</v>
      </c>
      <c r="B872" s="75" t="s">
        <v>114</v>
      </c>
      <c r="C872" s="183" t="s">
        <v>21</v>
      </c>
      <c r="D872" s="183" t="s">
        <v>115</v>
      </c>
      <c r="E872" s="249" t="s">
        <v>480</v>
      </c>
      <c r="F872" s="249"/>
      <c r="G872" s="76" t="s">
        <v>39</v>
      </c>
      <c r="H872" s="77">
        <v>1</v>
      </c>
      <c r="I872" s="78">
        <v>8.25</v>
      </c>
      <c r="J872" s="78">
        <v>8.25</v>
      </c>
    </row>
    <row r="873" spans="1:10" ht="24" customHeight="1" x14ac:dyDescent="0.2">
      <c r="A873" s="179" t="s">
        <v>183</v>
      </c>
      <c r="B873" s="79" t="s">
        <v>483</v>
      </c>
      <c r="C873" s="179" t="s">
        <v>21</v>
      </c>
      <c r="D873" s="179" t="s">
        <v>484</v>
      </c>
      <c r="E873" s="250" t="s">
        <v>188</v>
      </c>
      <c r="F873" s="250"/>
      <c r="G873" s="80" t="s">
        <v>31</v>
      </c>
      <c r="H873" s="81">
        <v>0.14399999999999999</v>
      </c>
      <c r="I873" s="82">
        <v>16.690000000000001</v>
      </c>
      <c r="J873" s="82">
        <v>2.4</v>
      </c>
    </row>
    <row r="874" spans="1:10" ht="24" customHeight="1" x14ac:dyDescent="0.2">
      <c r="A874" s="179" t="s">
        <v>183</v>
      </c>
      <c r="B874" s="79" t="s">
        <v>485</v>
      </c>
      <c r="C874" s="179" t="s">
        <v>21</v>
      </c>
      <c r="D874" s="179" t="s">
        <v>486</v>
      </c>
      <c r="E874" s="250" t="s">
        <v>188</v>
      </c>
      <c r="F874" s="250"/>
      <c r="G874" s="80" t="s">
        <v>31</v>
      </c>
      <c r="H874" s="81">
        <v>0.14399999999999999</v>
      </c>
      <c r="I874" s="82">
        <v>21.02</v>
      </c>
      <c r="J874" s="82">
        <v>3.02</v>
      </c>
    </row>
    <row r="875" spans="1:10" ht="24" customHeight="1" x14ac:dyDescent="0.2">
      <c r="A875" s="180" t="s">
        <v>191</v>
      </c>
      <c r="B875" s="83" t="s">
        <v>491</v>
      </c>
      <c r="C875" s="180" t="s">
        <v>21</v>
      </c>
      <c r="D875" s="180" t="s">
        <v>492</v>
      </c>
      <c r="E875" s="251" t="s">
        <v>194</v>
      </c>
      <c r="F875" s="251"/>
      <c r="G875" s="84" t="s">
        <v>39</v>
      </c>
      <c r="H875" s="85">
        <v>1.0169999999999999</v>
      </c>
      <c r="I875" s="86">
        <v>2.79</v>
      </c>
      <c r="J875" s="86">
        <v>2.83</v>
      </c>
    </row>
    <row r="876" spans="1:10" ht="25.5" x14ac:dyDescent="0.2">
      <c r="A876" s="181"/>
      <c r="B876" s="181"/>
      <c r="C876" s="181"/>
      <c r="D876" s="181"/>
      <c r="E876" s="181" t="s">
        <v>199</v>
      </c>
      <c r="F876" s="87">
        <v>3.57</v>
      </c>
      <c r="G876" s="181" t="s">
        <v>200</v>
      </c>
      <c r="H876" s="87">
        <v>0</v>
      </c>
      <c r="I876" s="181" t="s">
        <v>201</v>
      </c>
      <c r="J876" s="87">
        <v>3.57</v>
      </c>
    </row>
    <row r="877" spans="1:10" ht="15" thickBot="1" x14ac:dyDescent="0.25">
      <c r="A877" s="181"/>
      <c r="B877" s="181"/>
      <c r="C877" s="181"/>
      <c r="D877" s="181"/>
      <c r="E877" s="181" t="s">
        <v>202</v>
      </c>
      <c r="F877" s="87">
        <v>1.97</v>
      </c>
      <c r="G877" s="181"/>
      <c r="H877" s="252" t="s">
        <v>203</v>
      </c>
      <c r="I877" s="252"/>
      <c r="J877" s="87">
        <v>10.220000000000001</v>
      </c>
    </row>
    <row r="878" spans="1:10" ht="0.95" customHeight="1" thickTop="1" x14ac:dyDescent="0.2">
      <c r="A878" s="88"/>
      <c r="B878" s="88"/>
      <c r="C878" s="88"/>
      <c r="D878" s="88"/>
      <c r="E878" s="88"/>
      <c r="F878" s="88"/>
      <c r="G878" s="88"/>
      <c r="H878" s="88"/>
      <c r="I878" s="88"/>
      <c r="J878" s="88"/>
    </row>
    <row r="879" spans="1:10" ht="18" customHeight="1" x14ac:dyDescent="0.2">
      <c r="A879" s="182" t="s">
        <v>1440</v>
      </c>
      <c r="B879" s="191" t="s">
        <v>6</v>
      </c>
      <c r="C879" s="182" t="s">
        <v>7</v>
      </c>
      <c r="D879" s="182" t="s">
        <v>8</v>
      </c>
      <c r="E879" s="218" t="s">
        <v>180</v>
      </c>
      <c r="F879" s="218"/>
      <c r="G879" s="192" t="s">
        <v>9</v>
      </c>
      <c r="H879" s="191" t="s">
        <v>10</v>
      </c>
      <c r="I879" s="191" t="s">
        <v>11</v>
      </c>
      <c r="J879" s="191" t="s">
        <v>13</v>
      </c>
    </row>
    <row r="880" spans="1:10" ht="36" customHeight="1" x14ac:dyDescent="0.2">
      <c r="A880" s="183" t="s">
        <v>181</v>
      </c>
      <c r="B880" s="75" t="s">
        <v>112</v>
      </c>
      <c r="C880" s="183" t="s">
        <v>21</v>
      </c>
      <c r="D880" s="183" t="s">
        <v>113</v>
      </c>
      <c r="E880" s="249" t="s">
        <v>480</v>
      </c>
      <c r="F880" s="249"/>
      <c r="G880" s="76" t="s">
        <v>39</v>
      </c>
      <c r="H880" s="77">
        <v>1</v>
      </c>
      <c r="I880" s="78">
        <v>11.8</v>
      </c>
      <c r="J880" s="78">
        <v>11.8</v>
      </c>
    </row>
    <row r="881" spans="1:10" ht="24" customHeight="1" x14ac:dyDescent="0.2">
      <c r="A881" s="179" t="s">
        <v>183</v>
      </c>
      <c r="B881" s="79" t="s">
        <v>485</v>
      </c>
      <c r="C881" s="179" t="s">
        <v>21</v>
      </c>
      <c r="D881" s="179" t="s">
        <v>486</v>
      </c>
      <c r="E881" s="250" t="s">
        <v>188</v>
      </c>
      <c r="F881" s="250"/>
      <c r="G881" s="80" t="s">
        <v>31</v>
      </c>
      <c r="H881" s="81">
        <v>0.17</v>
      </c>
      <c r="I881" s="82">
        <v>21.02</v>
      </c>
      <c r="J881" s="82">
        <v>3.57</v>
      </c>
    </row>
    <row r="882" spans="1:10" ht="24" customHeight="1" x14ac:dyDescent="0.2">
      <c r="A882" s="179" t="s">
        <v>183</v>
      </c>
      <c r="B882" s="79" t="s">
        <v>483</v>
      </c>
      <c r="C882" s="179" t="s">
        <v>21</v>
      </c>
      <c r="D882" s="179" t="s">
        <v>484</v>
      </c>
      <c r="E882" s="250" t="s">
        <v>188</v>
      </c>
      <c r="F882" s="250"/>
      <c r="G882" s="80" t="s">
        <v>31</v>
      </c>
      <c r="H882" s="81">
        <v>0.17</v>
      </c>
      <c r="I882" s="82">
        <v>16.690000000000001</v>
      </c>
      <c r="J882" s="82">
        <v>2.83</v>
      </c>
    </row>
    <row r="883" spans="1:10" ht="24" customHeight="1" x14ac:dyDescent="0.2">
      <c r="A883" s="180" t="s">
        <v>191</v>
      </c>
      <c r="B883" s="83" t="s">
        <v>487</v>
      </c>
      <c r="C883" s="180" t="s">
        <v>21</v>
      </c>
      <c r="D883" s="180" t="s">
        <v>488</v>
      </c>
      <c r="E883" s="251" t="s">
        <v>194</v>
      </c>
      <c r="F883" s="251"/>
      <c r="G883" s="84" t="s">
        <v>39</v>
      </c>
      <c r="H883" s="85">
        <v>1.0169999999999999</v>
      </c>
      <c r="I883" s="86">
        <v>5.31</v>
      </c>
      <c r="J883" s="86">
        <v>5.4</v>
      </c>
    </row>
    <row r="884" spans="1:10" ht="25.5" x14ac:dyDescent="0.2">
      <c r="A884" s="181"/>
      <c r="B884" s="181"/>
      <c r="C884" s="181"/>
      <c r="D884" s="181"/>
      <c r="E884" s="181" t="s">
        <v>199</v>
      </c>
      <c r="F884" s="87">
        <v>4.22</v>
      </c>
      <c r="G884" s="181" t="s">
        <v>200</v>
      </c>
      <c r="H884" s="87">
        <v>0</v>
      </c>
      <c r="I884" s="181" t="s">
        <v>201</v>
      </c>
      <c r="J884" s="87">
        <v>4.22</v>
      </c>
    </row>
    <row r="885" spans="1:10" ht="15" thickBot="1" x14ac:dyDescent="0.25">
      <c r="A885" s="181"/>
      <c r="B885" s="181"/>
      <c r="C885" s="181"/>
      <c r="D885" s="181"/>
      <c r="E885" s="181" t="s">
        <v>202</v>
      </c>
      <c r="F885" s="87">
        <v>2.83</v>
      </c>
      <c r="G885" s="181"/>
      <c r="H885" s="252" t="s">
        <v>203</v>
      </c>
      <c r="I885" s="252"/>
      <c r="J885" s="87">
        <v>14.63</v>
      </c>
    </row>
    <row r="886" spans="1:10" ht="0.95" customHeight="1" thickTop="1" x14ac:dyDescent="0.2">
      <c r="A886" s="88"/>
      <c r="B886" s="88"/>
      <c r="C886" s="88"/>
      <c r="D886" s="88"/>
      <c r="E886" s="88"/>
      <c r="F886" s="88"/>
      <c r="G886" s="88"/>
      <c r="H886" s="88"/>
      <c r="I886" s="88"/>
      <c r="J886" s="88"/>
    </row>
    <row r="887" spans="1:10" ht="18" customHeight="1" x14ac:dyDescent="0.2">
      <c r="A887" s="182" t="s">
        <v>1441</v>
      </c>
      <c r="B887" s="191" t="s">
        <v>6</v>
      </c>
      <c r="C887" s="182" t="s">
        <v>7</v>
      </c>
      <c r="D887" s="182" t="s">
        <v>8</v>
      </c>
      <c r="E887" s="218" t="s">
        <v>180</v>
      </c>
      <c r="F887" s="218"/>
      <c r="G887" s="192" t="s">
        <v>9</v>
      </c>
      <c r="H887" s="191" t="s">
        <v>10</v>
      </c>
      <c r="I887" s="191" t="s">
        <v>11</v>
      </c>
      <c r="J887" s="191" t="s">
        <v>13</v>
      </c>
    </row>
    <row r="888" spans="1:10" ht="36" customHeight="1" x14ac:dyDescent="0.2">
      <c r="A888" s="183" t="s">
        <v>181</v>
      </c>
      <c r="B888" s="75" t="s">
        <v>1251</v>
      </c>
      <c r="C888" s="183" t="s">
        <v>21</v>
      </c>
      <c r="D888" s="183" t="s">
        <v>1252</v>
      </c>
      <c r="E888" s="249" t="s">
        <v>480</v>
      </c>
      <c r="F888" s="249"/>
      <c r="G888" s="76" t="s">
        <v>39</v>
      </c>
      <c r="H888" s="77">
        <v>1</v>
      </c>
      <c r="I888" s="78">
        <v>11.32</v>
      </c>
      <c r="J888" s="78">
        <v>11.32</v>
      </c>
    </row>
    <row r="889" spans="1:10" ht="60" customHeight="1" x14ac:dyDescent="0.2">
      <c r="A889" s="179" t="s">
        <v>183</v>
      </c>
      <c r="B889" s="79" t="s">
        <v>481</v>
      </c>
      <c r="C889" s="179" t="s">
        <v>21</v>
      </c>
      <c r="D889" s="179" t="s">
        <v>482</v>
      </c>
      <c r="E889" s="250" t="s">
        <v>377</v>
      </c>
      <c r="F889" s="250"/>
      <c r="G889" s="80" t="s">
        <v>39</v>
      </c>
      <c r="H889" s="81">
        <v>1</v>
      </c>
      <c r="I889" s="82">
        <v>2.68</v>
      </c>
      <c r="J889" s="82">
        <v>2.68</v>
      </c>
    </row>
    <row r="890" spans="1:10" ht="24" customHeight="1" x14ac:dyDescent="0.2">
      <c r="A890" s="179" t="s">
        <v>183</v>
      </c>
      <c r="B890" s="79" t="s">
        <v>485</v>
      </c>
      <c r="C890" s="179" t="s">
        <v>21</v>
      </c>
      <c r="D890" s="179" t="s">
        <v>486</v>
      </c>
      <c r="E890" s="250" t="s">
        <v>188</v>
      </c>
      <c r="F890" s="250"/>
      <c r="G890" s="80" t="s">
        <v>31</v>
      </c>
      <c r="H890" s="81">
        <v>0.09</v>
      </c>
      <c r="I890" s="82">
        <v>21.02</v>
      </c>
      <c r="J890" s="82">
        <v>1.89</v>
      </c>
    </row>
    <row r="891" spans="1:10" ht="24" customHeight="1" x14ac:dyDescent="0.2">
      <c r="A891" s="179" t="s">
        <v>183</v>
      </c>
      <c r="B891" s="79" t="s">
        <v>483</v>
      </c>
      <c r="C891" s="179" t="s">
        <v>21</v>
      </c>
      <c r="D891" s="179" t="s">
        <v>484</v>
      </c>
      <c r="E891" s="250" t="s">
        <v>188</v>
      </c>
      <c r="F891" s="250"/>
      <c r="G891" s="80" t="s">
        <v>31</v>
      </c>
      <c r="H891" s="81">
        <v>0.09</v>
      </c>
      <c r="I891" s="82">
        <v>16.690000000000001</v>
      </c>
      <c r="J891" s="82">
        <v>1.5</v>
      </c>
    </row>
    <row r="892" spans="1:10" ht="24" customHeight="1" x14ac:dyDescent="0.2">
      <c r="A892" s="180" t="s">
        <v>191</v>
      </c>
      <c r="B892" s="83" t="s">
        <v>1630</v>
      </c>
      <c r="C892" s="180" t="s">
        <v>21</v>
      </c>
      <c r="D892" s="180" t="s">
        <v>1631</v>
      </c>
      <c r="E892" s="251" t="s">
        <v>194</v>
      </c>
      <c r="F892" s="251"/>
      <c r="G892" s="84" t="s">
        <v>39</v>
      </c>
      <c r="H892" s="85">
        <v>1.1000000000000001</v>
      </c>
      <c r="I892" s="86">
        <v>4.78</v>
      </c>
      <c r="J892" s="86">
        <v>5.25</v>
      </c>
    </row>
    <row r="893" spans="1:10" ht="25.5" x14ac:dyDescent="0.2">
      <c r="A893" s="181"/>
      <c r="B893" s="181"/>
      <c r="C893" s="181"/>
      <c r="D893" s="181"/>
      <c r="E893" s="181" t="s">
        <v>199</v>
      </c>
      <c r="F893" s="87">
        <v>3.32</v>
      </c>
      <c r="G893" s="181" t="s">
        <v>200</v>
      </c>
      <c r="H893" s="87">
        <v>0</v>
      </c>
      <c r="I893" s="181" t="s">
        <v>201</v>
      </c>
      <c r="J893" s="87">
        <v>3.32</v>
      </c>
    </row>
    <row r="894" spans="1:10" ht="15" thickBot="1" x14ac:dyDescent="0.25">
      <c r="A894" s="181"/>
      <c r="B894" s="181"/>
      <c r="C894" s="181"/>
      <c r="D894" s="181"/>
      <c r="E894" s="181" t="s">
        <v>202</v>
      </c>
      <c r="F894" s="87">
        <v>2.71</v>
      </c>
      <c r="G894" s="181"/>
      <c r="H894" s="252" t="s">
        <v>203</v>
      </c>
      <c r="I894" s="252"/>
      <c r="J894" s="87">
        <v>14.03</v>
      </c>
    </row>
    <row r="895" spans="1:10" ht="0.95" customHeight="1" thickTop="1" x14ac:dyDescent="0.2">
      <c r="A895" s="88"/>
      <c r="B895" s="88"/>
      <c r="C895" s="88"/>
      <c r="D895" s="88"/>
      <c r="E895" s="88"/>
      <c r="F895" s="88"/>
      <c r="G895" s="88"/>
      <c r="H895" s="88"/>
      <c r="I895" s="88"/>
      <c r="J895" s="88"/>
    </row>
    <row r="896" spans="1:10" ht="18" customHeight="1" x14ac:dyDescent="0.2">
      <c r="A896" s="182" t="s">
        <v>1442</v>
      </c>
      <c r="B896" s="191" t="s">
        <v>6</v>
      </c>
      <c r="C896" s="182" t="s">
        <v>7</v>
      </c>
      <c r="D896" s="182" t="s">
        <v>8</v>
      </c>
      <c r="E896" s="218" t="s">
        <v>180</v>
      </c>
      <c r="F896" s="218"/>
      <c r="G896" s="192" t="s">
        <v>9</v>
      </c>
      <c r="H896" s="191" t="s">
        <v>10</v>
      </c>
      <c r="I896" s="191" t="s">
        <v>11</v>
      </c>
      <c r="J896" s="191" t="s">
        <v>13</v>
      </c>
    </row>
    <row r="897" spans="1:10" ht="36" customHeight="1" x14ac:dyDescent="0.2">
      <c r="A897" s="183" t="s">
        <v>181</v>
      </c>
      <c r="B897" s="75" t="s">
        <v>124</v>
      </c>
      <c r="C897" s="183" t="s">
        <v>21</v>
      </c>
      <c r="D897" s="183" t="s">
        <v>125</v>
      </c>
      <c r="E897" s="249" t="s">
        <v>480</v>
      </c>
      <c r="F897" s="249"/>
      <c r="G897" s="76" t="s">
        <v>77</v>
      </c>
      <c r="H897" s="77">
        <v>1</v>
      </c>
      <c r="I897" s="78">
        <v>8.44</v>
      </c>
      <c r="J897" s="78">
        <v>8.44</v>
      </c>
    </row>
    <row r="898" spans="1:10" ht="24" customHeight="1" x14ac:dyDescent="0.2">
      <c r="A898" s="179" t="s">
        <v>183</v>
      </c>
      <c r="B898" s="79" t="s">
        <v>483</v>
      </c>
      <c r="C898" s="179" t="s">
        <v>21</v>
      </c>
      <c r="D898" s="179" t="s">
        <v>484</v>
      </c>
      <c r="E898" s="250" t="s">
        <v>188</v>
      </c>
      <c r="F898" s="250"/>
      <c r="G898" s="80" t="s">
        <v>31</v>
      </c>
      <c r="H898" s="81">
        <v>0.182</v>
      </c>
      <c r="I898" s="82">
        <v>16.690000000000001</v>
      </c>
      <c r="J898" s="82">
        <v>3.03</v>
      </c>
    </row>
    <row r="899" spans="1:10" ht="24" customHeight="1" x14ac:dyDescent="0.2">
      <c r="A899" s="179" t="s">
        <v>183</v>
      </c>
      <c r="B899" s="79" t="s">
        <v>485</v>
      </c>
      <c r="C899" s="179" t="s">
        <v>21</v>
      </c>
      <c r="D899" s="179" t="s">
        <v>486</v>
      </c>
      <c r="E899" s="250" t="s">
        <v>188</v>
      </c>
      <c r="F899" s="250"/>
      <c r="G899" s="80" t="s">
        <v>31</v>
      </c>
      <c r="H899" s="81">
        <v>0.182</v>
      </c>
      <c r="I899" s="82">
        <v>21.02</v>
      </c>
      <c r="J899" s="82">
        <v>3.82</v>
      </c>
    </row>
    <row r="900" spans="1:10" ht="24" customHeight="1" x14ac:dyDescent="0.2">
      <c r="A900" s="180" t="s">
        <v>191</v>
      </c>
      <c r="B900" s="83" t="s">
        <v>505</v>
      </c>
      <c r="C900" s="180" t="s">
        <v>21</v>
      </c>
      <c r="D900" s="180" t="s">
        <v>506</v>
      </c>
      <c r="E900" s="251" t="s">
        <v>194</v>
      </c>
      <c r="F900" s="251"/>
      <c r="G900" s="84" t="s">
        <v>77</v>
      </c>
      <c r="H900" s="85">
        <v>1</v>
      </c>
      <c r="I900" s="86">
        <v>1.59</v>
      </c>
      <c r="J900" s="86">
        <v>1.59</v>
      </c>
    </row>
    <row r="901" spans="1:10" ht="25.5" x14ac:dyDescent="0.2">
      <c r="A901" s="181"/>
      <c r="B901" s="181"/>
      <c r="C901" s="181"/>
      <c r="D901" s="181"/>
      <c r="E901" s="181" t="s">
        <v>199</v>
      </c>
      <c r="F901" s="87">
        <v>4.51</v>
      </c>
      <c r="G901" s="181" t="s">
        <v>200</v>
      </c>
      <c r="H901" s="87">
        <v>0</v>
      </c>
      <c r="I901" s="181" t="s">
        <v>201</v>
      </c>
      <c r="J901" s="87">
        <v>4.51</v>
      </c>
    </row>
    <row r="902" spans="1:10" ht="15" thickBot="1" x14ac:dyDescent="0.25">
      <c r="A902" s="181"/>
      <c r="B902" s="181"/>
      <c r="C902" s="181"/>
      <c r="D902" s="181"/>
      <c r="E902" s="181" t="s">
        <v>202</v>
      </c>
      <c r="F902" s="87">
        <v>2.02</v>
      </c>
      <c r="G902" s="181"/>
      <c r="H902" s="252" t="s">
        <v>203</v>
      </c>
      <c r="I902" s="252"/>
      <c r="J902" s="87">
        <v>10.46</v>
      </c>
    </row>
    <row r="903" spans="1:10" ht="0.95" customHeight="1" thickTop="1" x14ac:dyDescent="0.2">
      <c r="A903" s="88"/>
      <c r="B903" s="88"/>
      <c r="C903" s="88"/>
      <c r="D903" s="88"/>
      <c r="E903" s="88"/>
      <c r="F903" s="88"/>
      <c r="G903" s="88"/>
      <c r="H903" s="88"/>
      <c r="I903" s="88"/>
      <c r="J903" s="88"/>
    </row>
    <row r="904" spans="1:10" ht="18" customHeight="1" x14ac:dyDescent="0.2">
      <c r="A904" s="182" t="s">
        <v>1443</v>
      </c>
      <c r="B904" s="191" t="s">
        <v>6</v>
      </c>
      <c r="C904" s="182" t="s">
        <v>7</v>
      </c>
      <c r="D904" s="182" t="s">
        <v>8</v>
      </c>
      <c r="E904" s="218" t="s">
        <v>180</v>
      </c>
      <c r="F904" s="218"/>
      <c r="G904" s="192" t="s">
        <v>9</v>
      </c>
      <c r="H904" s="191" t="s">
        <v>10</v>
      </c>
      <c r="I904" s="191" t="s">
        <v>11</v>
      </c>
      <c r="J904" s="191" t="s">
        <v>13</v>
      </c>
    </row>
    <row r="905" spans="1:10" ht="36" customHeight="1" x14ac:dyDescent="0.2">
      <c r="A905" s="183" t="s">
        <v>181</v>
      </c>
      <c r="B905" s="75" t="s">
        <v>122</v>
      </c>
      <c r="C905" s="183" t="s">
        <v>21</v>
      </c>
      <c r="D905" s="183" t="s">
        <v>123</v>
      </c>
      <c r="E905" s="249" t="s">
        <v>480</v>
      </c>
      <c r="F905" s="249"/>
      <c r="G905" s="76" t="s">
        <v>77</v>
      </c>
      <c r="H905" s="77">
        <v>1</v>
      </c>
      <c r="I905" s="78">
        <v>14.27</v>
      </c>
      <c r="J905" s="78">
        <v>14.27</v>
      </c>
    </row>
    <row r="906" spans="1:10" ht="24" customHeight="1" x14ac:dyDescent="0.2">
      <c r="A906" s="179" t="s">
        <v>183</v>
      </c>
      <c r="B906" s="79" t="s">
        <v>485</v>
      </c>
      <c r="C906" s="179" t="s">
        <v>21</v>
      </c>
      <c r="D906" s="179" t="s">
        <v>486</v>
      </c>
      <c r="E906" s="250" t="s">
        <v>188</v>
      </c>
      <c r="F906" s="250"/>
      <c r="G906" s="80" t="s">
        <v>31</v>
      </c>
      <c r="H906" s="81">
        <v>0.27300000000000002</v>
      </c>
      <c r="I906" s="82">
        <v>21.02</v>
      </c>
      <c r="J906" s="82">
        <v>5.73</v>
      </c>
    </row>
    <row r="907" spans="1:10" ht="24" customHeight="1" x14ac:dyDescent="0.2">
      <c r="A907" s="179" t="s">
        <v>183</v>
      </c>
      <c r="B907" s="79" t="s">
        <v>483</v>
      </c>
      <c r="C907" s="179" t="s">
        <v>21</v>
      </c>
      <c r="D907" s="179" t="s">
        <v>484</v>
      </c>
      <c r="E907" s="250" t="s">
        <v>188</v>
      </c>
      <c r="F907" s="250"/>
      <c r="G907" s="80" t="s">
        <v>31</v>
      </c>
      <c r="H907" s="81">
        <v>0.27300000000000002</v>
      </c>
      <c r="I907" s="82">
        <v>16.690000000000001</v>
      </c>
      <c r="J907" s="82">
        <v>4.55</v>
      </c>
    </row>
    <row r="908" spans="1:10" ht="24" customHeight="1" x14ac:dyDescent="0.2">
      <c r="A908" s="180" t="s">
        <v>191</v>
      </c>
      <c r="B908" s="83" t="s">
        <v>503</v>
      </c>
      <c r="C908" s="180" t="s">
        <v>21</v>
      </c>
      <c r="D908" s="180" t="s">
        <v>504</v>
      </c>
      <c r="E908" s="251" t="s">
        <v>194</v>
      </c>
      <c r="F908" s="251"/>
      <c r="G908" s="84" t="s">
        <v>77</v>
      </c>
      <c r="H908" s="85">
        <v>1</v>
      </c>
      <c r="I908" s="86">
        <v>3.99</v>
      </c>
      <c r="J908" s="86">
        <v>3.99</v>
      </c>
    </row>
    <row r="909" spans="1:10" ht="25.5" x14ac:dyDescent="0.2">
      <c r="A909" s="181"/>
      <c r="B909" s="181"/>
      <c r="C909" s="181"/>
      <c r="D909" s="181"/>
      <c r="E909" s="181" t="s">
        <v>199</v>
      </c>
      <c r="F909" s="87">
        <v>6.78</v>
      </c>
      <c r="G909" s="181" t="s">
        <v>200</v>
      </c>
      <c r="H909" s="87">
        <v>0</v>
      </c>
      <c r="I909" s="181" t="s">
        <v>201</v>
      </c>
      <c r="J909" s="87">
        <v>6.78</v>
      </c>
    </row>
    <row r="910" spans="1:10" ht="15" thickBot="1" x14ac:dyDescent="0.25">
      <c r="A910" s="181"/>
      <c r="B910" s="181"/>
      <c r="C910" s="181"/>
      <c r="D910" s="181"/>
      <c r="E910" s="181" t="s">
        <v>202</v>
      </c>
      <c r="F910" s="87">
        <v>3.42</v>
      </c>
      <c r="G910" s="181"/>
      <c r="H910" s="252" t="s">
        <v>203</v>
      </c>
      <c r="I910" s="252"/>
      <c r="J910" s="87">
        <v>17.690000000000001</v>
      </c>
    </row>
    <row r="911" spans="1:10" ht="0.95" customHeight="1" thickTop="1" x14ac:dyDescent="0.2">
      <c r="A911" s="88"/>
      <c r="B911" s="88"/>
      <c r="C911" s="88"/>
      <c r="D911" s="88"/>
      <c r="E911" s="88"/>
      <c r="F911" s="88"/>
      <c r="G911" s="88"/>
      <c r="H911" s="88"/>
      <c r="I911" s="88"/>
      <c r="J911" s="88"/>
    </row>
    <row r="912" spans="1:10" ht="18" customHeight="1" x14ac:dyDescent="0.2">
      <c r="A912" s="182" t="s">
        <v>1444</v>
      </c>
      <c r="B912" s="191" t="s">
        <v>6</v>
      </c>
      <c r="C912" s="182" t="s">
        <v>7</v>
      </c>
      <c r="D912" s="182" t="s">
        <v>8</v>
      </c>
      <c r="E912" s="218" t="s">
        <v>180</v>
      </c>
      <c r="F912" s="218"/>
      <c r="G912" s="192" t="s">
        <v>9</v>
      </c>
      <c r="H912" s="191" t="s">
        <v>10</v>
      </c>
      <c r="I912" s="191" t="s">
        <v>11</v>
      </c>
      <c r="J912" s="191" t="s">
        <v>13</v>
      </c>
    </row>
    <row r="913" spans="1:10" ht="24" customHeight="1" x14ac:dyDescent="0.2">
      <c r="A913" s="183" t="s">
        <v>181</v>
      </c>
      <c r="B913" s="75" t="s">
        <v>133</v>
      </c>
      <c r="C913" s="183" t="s">
        <v>25</v>
      </c>
      <c r="D913" s="183" t="s">
        <v>134</v>
      </c>
      <c r="E913" s="249" t="s">
        <v>480</v>
      </c>
      <c r="F913" s="249"/>
      <c r="G913" s="76" t="s">
        <v>80</v>
      </c>
      <c r="H913" s="77">
        <v>1</v>
      </c>
      <c r="I913" s="78">
        <v>5.46</v>
      </c>
      <c r="J913" s="78">
        <v>5.46</v>
      </c>
    </row>
    <row r="914" spans="1:10" ht="24" customHeight="1" x14ac:dyDescent="0.2">
      <c r="A914" s="179" t="s">
        <v>183</v>
      </c>
      <c r="B914" s="79" t="s">
        <v>485</v>
      </c>
      <c r="C914" s="179" t="s">
        <v>21</v>
      </c>
      <c r="D914" s="179" t="s">
        <v>486</v>
      </c>
      <c r="E914" s="250" t="s">
        <v>188</v>
      </c>
      <c r="F914" s="250"/>
      <c r="G914" s="80" t="s">
        <v>31</v>
      </c>
      <c r="H914" s="81">
        <v>0.1</v>
      </c>
      <c r="I914" s="82">
        <v>21.02</v>
      </c>
      <c r="J914" s="82">
        <v>2.1</v>
      </c>
    </row>
    <row r="915" spans="1:10" ht="24" customHeight="1" x14ac:dyDescent="0.2">
      <c r="A915" s="179" t="s">
        <v>183</v>
      </c>
      <c r="B915" s="79" t="s">
        <v>483</v>
      </c>
      <c r="C915" s="179" t="s">
        <v>21</v>
      </c>
      <c r="D915" s="179" t="s">
        <v>484</v>
      </c>
      <c r="E915" s="250" t="s">
        <v>188</v>
      </c>
      <c r="F915" s="250"/>
      <c r="G915" s="80" t="s">
        <v>31</v>
      </c>
      <c r="H915" s="81">
        <v>0.1</v>
      </c>
      <c r="I915" s="82">
        <v>16.690000000000001</v>
      </c>
      <c r="J915" s="82">
        <v>1.66</v>
      </c>
    </row>
    <row r="916" spans="1:10" ht="24" customHeight="1" x14ac:dyDescent="0.2">
      <c r="A916" s="180" t="s">
        <v>191</v>
      </c>
      <c r="B916" s="83" t="s">
        <v>515</v>
      </c>
      <c r="C916" s="180" t="s">
        <v>110</v>
      </c>
      <c r="D916" s="180" t="s">
        <v>516</v>
      </c>
      <c r="E916" s="251" t="s">
        <v>194</v>
      </c>
      <c r="F916" s="251"/>
      <c r="G916" s="84" t="s">
        <v>80</v>
      </c>
      <c r="H916" s="85">
        <v>1</v>
      </c>
      <c r="I916" s="86">
        <v>1.7</v>
      </c>
      <c r="J916" s="86">
        <v>1.7</v>
      </c>
    </row>
    <row r="917" spans="1:10" ht="25.5" x14ac:dyDescent="0.2">
      <c r="A917" s="181"/>
      <c r="B917" s="181"/>
      <c r="C917" s="181"/>
      <c r="D917" s="181"/>
      <c r="E917" s="181" t="s">
        <v>199</v>
      </c>
      <c r="F917" s="87">
        <v>2.4700000000000002</v>
      </c>
      <c r="G917" s="181" t="s">
        <v>200</v>
      </c>
      <c r="H917" s="87">
        <v>0</v>
      </c>
      <c r="I917" s="181" t="s">
        <v>201</v>
      </c>
      <c r="J917" s="87">
        <v>2.4700000000000002</v>
      </c>
    </row>
    <row r="918" spans="1:10" ht="15" thickBot="1" x14ac:dyDescent="0.25">
      <c r="A918" s="181"/>
      <c r="B918" s="181"/>
      <c r="C918" s="181"/>
      <c r="D918" s="181"/>
      <c r="E918" s="181" t="s">
        <v>202</v>
      </c>
      <c r="F918" s="87">
        <v>1.3</v>
      </c>
      <c r="G918" s="181"/>
      <c r="H918" s="252" t="s">
        <v>203</v>
      </c>
      <c r="I918" s="252"/>
      <c r="J918" s="87">
        <v>6.76</v>
      </c>
    </row>
    <row r="919" spans="1:10" ht="0.95" customHeight="1" thickTop="1" x14ac:dyDescent="0.2">
      <c r="A919" s="88"/>
      <c r="B919" s="88"/>
      <c r="C919" s="88"/>
      <c r="D919" s="88"/>
      <c r="E919" s="88"/>
      <c r="F919" s="88"/>
      <c r="G919" s="88"/>
      <c r="H919" s="88"/>
      <c r="I919" s="88"/>
      <c r="J919" s="88"/>
    </row>
    <row r="920" spans="1:10" ht="18" customHeight="1" x14ac:dyDescent="0.2">
      <c r="A920" s="182" t="s">
        <v>1445</v>
      </c>
      <c r="B920" s="191" t="s">
        <v>6</v>
      </c>
      <c r="C920" s="182" t="s">
        <v>7</v>
      </c>
      <c r="D920" s="182" t="s">
        <v>8</v>
      </c>
      <c r="E920" s="218" t="s">
        <v>180</v>
      </c>
      <c r="F920" s="218"/>
      <c r="G920" s="192" t="s">
        <v>9</v>
      </c>
      <c r="H920" s="191" t="s">
        <v>10</v>
      </c>
      <c r="I920" s="191" t="s">
        <v>11</v>
      </c>
      <c r="J920" s="191" t="s">
        <v>13</v>
      </c>
    </row>
    <row r="921" spans="1:10" ht="24" customHeight="1" x14ac:dyDescent="0.2">
      <c r="A921" s="183" t="s">
        <v>181</v>
      </c>
      <c r="B921" s="75" t="s">
        <v>131</v>
      </c>
      <c r="C921" s="183" t="s">
        <v>25</v>
      </c>
      <c r="D921" s="183" t="s">
        <v>132</v>
      </c>
      <c r="E921" s="249" t="s">
        <v>480</v>
      </c>
      <c r="F921" s="249"/>
      <c r="G921" s="76" t="s">
        <v>80</v>
      </c>
      <c r="H921" s="77">
        <v>1</v>
      </c>
      <c r="I921" s="78">
        <v>5.57</v>
      </c>
      <c r="J921" s="78">
        <v>5.57</v>
      </c>
    </row>
    <row r="922" spans="1:10" ht="24" customHeight="1" x14ac:dyDescent="0.2">
      <c r="A922" s="179" t="s">
        <v>183</v>
      </c>
      <c r="B922" s="79" t="s">
        <v>485</v>
      </c>
      <c r="C922" s="179" t="s">
        <v>21</v>
      </c>
      <c r="D922" s="179" t="s">
        <v>486</v>
      </c>
      <c r="E922" s="250" t="s">
        <v>188</v>
      </c>
      <c r="F922" s="250"/>
      <c r="G922" s="80" t="s">
        <v>31</v>
      </c>
      <c r="H922" s="81">
        <v>0.1</v>
      </c>
      <c r="I922" s="82">
        <v>21.02</v>
      </c>
      <c r="J922" s="82">
        <v>2.1</v>
      </c>
    </row>
    <row r="923" spans="1:10" ht="24" customHeight="1" x14ac:dyDescent="0.2">
      <c r="A923" s="179" t="s">
        <v>183</v>
      </c>
      <c r="B923" s="79" t="s">
        <v>483</v>
      </c>
      <c r="C923" s="179" t="s">
        <v>21</v>
      </c>
      <c r="D923" s="179" t="s">
        <v>484</v>
      </c>
      <c r="E923" s="250" t="s">
        <v>188</v>
      </c>
      <c r="F923" s="250"/>
      <c r="G923" s="80" t="s">
        <v>31</v>
      </c>
      <c r="H923" s="81">
        <v>0.1</v>
      </c>
      <c r="I923" s="82">
        <v>16.690000000000001</v>
      </c>
      <c r="J923" s="82">
        <v>1.66</v>
      </c>
    </row>
    <row r="924" spans="1:10" ht="24" customHeight="1" x14ac:dyDescent="0.2">
      <c r="A924" s="180" t="s">
        <v>191</v>
      </c>
      <c r="B924" s="83" t="s">
        <v>513</v>
      </c>
      <c r="C924" s="180" t="s">
        <v>21</v>
      </c>
      <c r="D924" s="180" t="s">
        <v>514</v>
      </c>
      <c r="E924" s="251" t="s">
        <v>194</v>
      </c>
      <c r="F924" s="251"/>
      <c r="G924" s="84" t="s">
        <v>77</v>
      </c>
      <c r="H924" s="85">
        <v>1</v>
      </c>
      <c r="I924" s="86">
        <v>1.81</v>
      </c>
      <c r="J924" s="86">
        <v>1.81</v>
      </c>
    </row>
    <row r="925" spans="1:10" ht="25.5" x14ac:dyDescent="0.2">
      <c r="A925" s="181"/>
      <c r="B925" s="181"/>
      <c r="C925" s="181"/>
      <c r="D925" s="181"/>
      <c r="E925" s="181" t="s">
        <v>199</v>
      </c>
      <c r="F925" s="87">
        <v>2.4700000000000002</v>
      </c>
      <c r="G925" s="181" t="s">
        <v>200</v>
      </c>
      <c r="H925" s="87">
        <v>0</v>
      </c>
      <c r="I925" s="181" t="s">
        <v>201</v>
      </c>
      <c r="J925" s="87">
        <v>2.4700000000000002</v>
      </c>
    </row>
    <row r="926" spans="1:10" ht="15" thickBot="1" x14ac:dyDescent="0.25">
      <c r="A926" s="181"/>
      <c r="B926" s="181"/>
      <c r="C926" s="181"/>
      <c r="D926" s="181"/>
      <c r="E926" s="181" t="s">
        <v>202</v>
      </c>
      <c r="F926" s="87">
        <v>1.33</v>
      </c>
      <c r="G926" s="181"/>
      <c r="H926" s="252" t="s">
        <v>203</v>
      </c>
      <c r="I926" s="252"/>
      <c r="J926" s="87">
        <v>6.9</v>
      </c>
    </row>
    <row r="927" spans="1:10" ht="0.95" customHeight="1" thickTop="1" x14ac:dyDescent="0.2">
      <c r="A927" s="88"/>
      <c r="B927" s="88"/>
      <c r="C927" s="88"/>
      <c r="D927" s="88"/>
      <c r="E927" s="88"/>
      <c r="F927" s="88"/>
      <c r="G927" s="88"/>
      <c r="H927" s="88"/>
      <c r="I927" s="88"/>
      <c r="J927" s="88"/>
    </row>
    <row r="928" spans="1:10" ht="18" customHeight="1" x14ac:dyDescent="0.2">
      <c r="A928" s="182" t="s">
        <v>1446</v>
      </c>
      <c r="B928" s="191" t="s">
        <v>6</v>
      </c>
      <c r="C928" s="182" t="s">
        <v>7</v>
      </c>
      <c r="D928" s="182" t="s">
        <v>8</v>
      </c>
      <c r="E928" s="218" t="s">
        <v>180</v>
      </c>
      <c r="F928" s="218"/>
      <c r="G928" s="192" t="s">
        <v>9</v>
      </c>
      <c r="H928" s="191" t="s">
        <v>10</v>
      </c>
      <c r="I928" s="191" t="s">
        <v>11</v>
      </c>
      <c r="J928" s="191" t="s">
        <v>13</v>
      </c>
    </row>
    <row r="929" spans="1:10" ht="36" customHeight="1" x14ac:dyDescent="0.2">
      <c r="A929" s="183" t="s">
        <v>181</v>
      </c>
      <c r="B929" s="75" t="s">
        <v>120</v>
      </c>
      <c r="C929" s="183" t="s">
        <v>21</v>
      </c>
      <c r="D929" s="183" t="s">
        <v>121</v>
      </c>
      <c r="E929" s="249" t="s">
        <v>480</v>
      </c>
      <c r="F929" s="249"/>
      <c r="G929" s="76" t="s">
        <v>77</v>
      </c>
      <c r="H929" s="77">
        <v>1</v>
      </c>
      <c r="I929" s="78">
        <v>11.63</v>
      </c>
      <c r="J929" s="78">
        <v>11.63</v>
      </c>
    </row>
    <row r="930" spans="1:10" ht="24" customHeight="1" x14ac:dyDescent="0.2">
      <c r="A930" s="179" t="s">
        <v>183</v>
      </c>
      <c r="B930" s="79" t="s">
        <v>485</v>
      </c>
      <c r="C930" s="179" t="s">
        <v>21</v>
      </c>
      <c r="D930" s="179" t="s">
        <v>486</v>
      </c>
      <c r="E930" s="250" t="s">
        <v>188</v>
      </c>
      <c r="F930" s="250"/>
      <c r="G930" s="80" t="s">
        <v>31</v>
      </c>
      <c r="H930" s="81">
        <v>0.23899999999999999</v>
      </c>
      <c r="I930" s="82">
        <v>21.02</v>
      </c>
      <c r="J930" s="82">
        <v>5.0199999999999996</v>
      </c>
    </row>
    <row r="931" spans="1:10" ht="24" customHeight="1" x14ac:dyDescent="0.2">
      <c r="A931" s="179" t="s">
        <v>183</v>
      </c>
      <c r="B931" s="79" t="s">
        <v>483</v>
      </c>
      <c r="C931" s="179" t="s">
        <v>21</v>
      </c>
      <c r="D931" s="179" t="s">
        <v>484</v>
      </c>
      <c r="E931" s="250" t="s">
        <v>188</v>
      </c>
      <c r="F931" s="250"/>
      <c r="G931" s="80" t="s">
        <v>31</v>
      </c>
      <c r="H931" s="81">
        <v>0.23899999999999999</v>
      </c>
      <c r="I931" s="82">
        <v>16.690000000000001</v>
      </c>
      <c r="J931" s="82">
        <v>3.98</v>
      </c>
    </row>
    <row r="932" spans="1:10" ht="24" customHeight="1" x14ac:dyDescent="0.2">
      <c r="A932" s="180" t="s">
        <v>191</v>
      </c>
      <c r="B932" s="83" t="s">
        <v>499</v>
      </c>
      <c r="C932" s="180" t="s">
        <v>21</v>
      </c>
      <c r="D932" s="180" t="s">
        <v>500</v>
      </c>
      <c r="E932" s="251" t="s">
        <v>194</v>
      </c>
      <c r="F932" s="251"/>
      <c r="G932" s="84" t="s">
        <v>77</v>
      </c>
      <c r="H932" s="85">
        <v>1</v>
      </c>
      <c r="I932" s="86">
        <v>2.63</v>
      </c>
      <c r="J932" s="86">
        <v>2.63</v>
      </c>
    </row>
    <row r="933" spans="1:10" ht="25.5" x14ac:dyDescent="0.2">
      <c r="A933" s="181"/>
      <c r="B933" s="181"/>
      <c r="C933" s="181"/>
      <c r="D933" s="181"/>
      <c r="E933" s="181" t="s">
        <v>199</v>
      </c>
      <c r="F933" s="87">
        <v>5.93</v>
      </c>
      <c r="G933" s="181" t="s">
        <v>200</v>
      </c>
      <c r="H933" s="87">
        <v>0</v>
      </c>
      <c r="I933" s="181" t="s">
        <v>201</v>
      </c>
      <c r="J933" s="87">
        <v>5.93</v>
      </c>
    </row>
    <row r="934" spans="1:10" ht="15" thickBot="1" x14ac:dyDescent="0.25">
      <c r="A934" s="181"/>
      <c r="B934" s="181"/>
      <c r="C934" s="181"/>
      <c r="D934" s="181"/>
      <c r="E934" s="181" t="s">
        <v>202</v>
      </c>
      <c r="F934" s="87">
        <v>2.79</v>
      </c>
      <c r="G934" s="181"/>
      <c r="H934" s="252" t="s">
        <v>203</v>
      </c>
      <c r="I934" s="252"/>
      <c r="J934" s="87">
        <v>14.42</v>
      </c>
    </row>
    <row r="935" spans="1:10" ht="0.95" customHeight="1" thickTop="1" x14ac:dyDescent="0.2">
      <c r="A935" s="88"/>
      <c r="B935" s="88"/>
      <c r="C935" s="88"/>
      <c r="D935" s="88"/>
      <c r="E935" s="88"/>
      <c r="F935" s="88"/>
      <c r="G935" s="88"/>
      <c r="H935" s="88"/>
      <c r="I935" s="88"/>
      <c r="J935" s="88"/>
    </row>
    <row r="936" spans="1:10" ht="18" customHeight="1" x14ac:dyDescent="0.2">
      <c r="A936" s="182" t="s">
        <v>1447</v>
      </c>
      <c r="B936" s="191" t="s">
        <v>6</v>
      </c>
      <c r="C936" s="182" t="s">
        <v>7</v>
      </c>
      <c r="D936" s="182" t="s">
        <v>8</v>
      </c>
      <c r="E936" s="218" t="s">
        <v>180</v>
      </c>
      <c r="F936" s="218"/>
      <c r="G936" s="192" t="s">
        <v>9</v>
      </c>
      <c r="H936" s="191" t="s">
        <v>10</v>
      </c>
      <c r="I936" s="191" t="s">
        <v>11</v>
      </c>
      <c r="J936" s="191" t="s">
        <v>13</v>
      </c>
    </row>
    <row r="937" spans="1:10" ht="36" customHeight="1" x14ac:dyDescent="0.2">
      <c r="A937" s="183" t="s">
        <v>181</v>
      </c>
      <c r="B937" s="75" t="s">
        <v>1274</v>
      </c>
      <c r="C937" s="183" t="s">
        <v>21</v>
      </c>
      <c r="D937" s="183" t="s">
        <v>1275</v>
      </c>
      <c r="E937" s="249" t="s">
        <v>480</v>
      </c>
      <c r="F937" s="249"/>
      <c r="G937" s="76" t="s">
        <v>77</v>
      </c>
      <c r="H937" s="77">
        <v>1</v>
      </c>
      <c r="I937" s="78">
        <v>7.13</v>
      </c>
      <c r="J937" s="78">
        <v>7.13</v>
      </c>
    </row>
    <row r="938" spans="1:10" ht="24" customHeight="1" x14ac:dyDescent="0.2">
      <c r="A938" s="179" t="s">
        <v>183</v>
      </c>
      <c r="B938" s="79" t="s">
        <v>483</v>
      </c>
      <c r="C938" s="179" t="s">
        <v>21</v>
      </c>
      <c r="D938" s="179" t="s">
        <v>484</v>
      </c>
      <c r="E938" s="250" t="s">
        <v>188</v>
      </c>
      <c r="F938" s="250"/>
      <c r="G938" s="80" t="s">
        <v>31</v>
      </c>
      <c r="H938" s="81">
        <v>0.159</v>
      </c>
      <c r="I938" s="82">
        <v>16.690000000000001</v>
      </c>
      <c r="J938" s="82">
        <v>2.65</v>
      </c>
    </row>
    <row r="939" spans="1:10" ht="24" customHeight="1" x14ac:dyDescent="0.2">
      <c r="A939" s="179" t="s">
        <v>183</v>
      </c>
      <c r="B939" s="79" t="s">
        <v>485</v>
      </c>
      <c r="C939" s="179" t="s">
        <v>21</v>
      </c>
      <c r="D939" s="179" t="s">
        <v>486</v>
      </c>
      <c r="E939" s="250" t="s">
        <v>188</v>
      </c>
      <c r="F939" s="250"/>
      <c r="G939" s="80" t="s">
        <v>31</v>
      </c>
      <c r="H939" s="81">
        <v>0.159</v>
      </c>
      <c r="I939" s="82">
        <v>21.02</v>
      </c>
      <c r="J939" s="82">
        <v>3.34</v>
      </c>
    </row>
    <row r="940" spans="1:10" ht="24" customHeight="1" x14ac:dyDescent="0.2">
      <c r="A940" s="180" t="s">
        <v>191</v>
      </c>
      <c r="B940" s="83" t="s">
        <v>501</v>
      </c>
      <c r="C940" s="180" t="s">
        <v>21</v>
      </c>
      <c r="D940" s="180" t="s">
        <v>502</v>
      </c>
      <c r="E940" s="251" t="s">
        <v>194</v>
      </c>
      <c r="F940" s="251"/>
      <c r="G940" s="84" t="s">
        <v>77</v>
      </c>
      <c r="H940" s="85">
        <v>1</v>
      </c>
      <c r="I940" s="86">
        <v>1.1399999999999999</v>
      </c>
      <c r="J940" s="86">
        <v>1.1399999999999999</v>
      </c>
    </row>
    <row r="941" spans="1:10" ht="25.5" x14ac:dyDescent="0.2">
      <c r="A941" s="181"/>
      <c r="B941" s="181"/>
      <c r="C941" s="181"/>
      <c r="D941" s="181"/>
      <c r="E941" s="181" t="s">
        <v>199</v>
      </c>
      <c r="F941" s="87">
        <v>3.94</v>
      </c>
      <c r="G941" s="181" t="s">
        <v>200</v>
      </c>
      <c r="H941" s="87">
        <v>0</v>
      </c>
      <c r="I941" s="181" t="s">
        <v>201</v>
      </c>
      <c r="J941" s="87">
        <v>3.94</v>
      </c>
    </row>
    <row r="942" spans="1:10" ht="15" thickBot="1" x14ac:dyDescent="0.25">
      <c r="A942" s="181"/>
      <c r="B942" s="181"/>
      <c r="C942" s="181"/>
      <c r="D942" s="181"/>
      <c r="E942" s="181" t="s">
        <v>202</v>
      </c>
      <c r="F942" s="87">
        <v>1.71</v>
      </c>
      <c r="G942" s="181"/>
      <c r="H942" s="252" t="s">
        <v>203</v>
      </c>
      <c r="I942" s="252"/>
      <c r="J942" s="87">
        <v>8.84</v>
      </c>
    </row>
    <row r="943" spans="1:10" ht="0.95" customHeight="1" thickTop="1" x14ac:dyDescent="0.2">
      <c r="A943" s="88"/>
      <c r="B943" s="88"/>
      <c r="C943" s="88"/>
      <c r="D943" s="88"/>
      <c r="E943" s="88"/>
      <c r="F943" s="88"/>
      <c r="G943" s="88"/>
      <c r="H943" s="88"/>
      <c r="I943" s="88"/>
      <c r="J943" s="88"/>
    </row>
    <row r="944" spans="1:10" ht="18" customHeight="1" x14ac:dyDescent="0.2">
      <c r="A944" s="182" t="s">
        <v>1448</v>
      </c>
      <c r="B944" s="191" t="s">
        <v>6</v>
      </c>
      <c r="C944" s="182" t="s">
        <v>7</v>
      </c>
      <c r="D944" s="182" t="s">
        <v>8</v>
      </c>
      <c r="E944" s="218" t="s">
        <v>180</v>
      </c>
      <c r="F944" s="218"/>
      <c r="G944" s="192" t="s">
        <v>9</v>
      </c>
      <c r="H944" s="191" t="s">
        <v>10</v>
      </c>
      <c r="I944" s="191" t="s">
        <v>11</v>
      </c>
      <c r="J944" s="191" t="s">
        <v>13</v>
      </c>
    </row>
    <row r="945" spans="1:10" ht="36" customHeight="1" x14ac:dyDescent="0.2">
      <c r="A945" s="183" t="s">
        <v>181</v>
      </c>
      <c r="B945" s="75" t="s">
        <v>1198</v>
      </c>
      <c r="C945" s="183" t="s">
        <v>25</v>
      </c>
      <c r="D945" s="183" t="s">
        <v>1199</v>
      </c>
      <c r="E945" s="249" t="s">
        <v>555</v>
      </c>
      <c r="F945" s="249"/>
      <c r="G945" s="76" t="s">
        <v>77</v>
      </c>
      <c r="H945" s="77">
        <v>1</v>
      </c>
      <c r="I945" s="78">
        <v>357.1</v>
      </c>
      <c r="J945" s="78">
        <v>357.1</v>
      </c>
    </row>
    <row r="946" spans="1:10" ht="24" customHeight="1" x14ac:dyDescent="0.2">
      <c r="A946" s="179" t="s">
        <v>183</v>
      </c>
      <c r="B946" s="79" t="s">
        <v>485</v>
      </c>
      <c r="C946" s="179" t="s">
        <v>21</v>
      </c>
      <c r="D946" s="179" t="s">
        <v>486</v>
      </c>
      <c r="E946" s="250" t="s">
        <v>188</v>
      </c>
      <c r="F946" s="250"/>
      <c r="G946" s="80" t="s">
        <v>31</v>
      </c>
      <c r="H946" s="81">
        <v>1.5</v>
      </c>
      <c r="I946" s="82">
        <v>21.02</v>
      </c>
      <c r="J946" s="82">
        <v>31.53</v>
      </c>
    </row>
    <row r="947" spans="1:10" ht="24" customHeight="1" x14ac:dyDescent="0.2">
      <c r="A947" s="179" t="s">
        <v>183</v>
      </c>
      <c r="B947" s="79" t="s">
        <v>483</v>
      </c>
      <c r="C947" s="179" t="s">
        <v>21</v>
      </c>
      <c r="D947" s="179" t="s">
        <v>484</v>
      </c>
      <c r="E947" s="250" t="s">
        <v>188</v>
      </c>
      <c r="F947" s="250"/>
      <c r="G947" s="80" t="s">
        <v>31</v>
      </c>
      <c r="H947" s="81">
        <v>1.5</v>
      </c>
      <c r="I947" s="82">
        <v>16.690000000000001</v>
      </c>
      <c r="J947" s="82">
        <v>25.03</v>
      </c>
    </row>
    <row r="948" spans="1:10" ht="24" customHeight="1" x14ac:dyDescent="0.2">
      <c r="A948" s="179" t="s">
        <v>183</v>
      </c>
      <c r="B948" s="79" t="s">
        <v>1607</v>
      </c>
      <c r="C948" s="179" t="s">
        <v>21</v>
      </c>
      <c r="D948" s="179" t="s">
        <v>1608</v>
      </c>
      <c r="E948" s="250" t="s">
        <v>377</v>
      </c>
      <c r="F948" s="250"/>
      <c r="G948" s="80" t="s">
        <v>39</v>
      </c>
      <c r="H948" s="81">
        <v>6</v>
      </c>
      <c r="I948" s="82">
        <v>5.0999999999999996</v>
      </c>
      <c r="J948" s="82">
        <v>30.6</v>
      </c>
    </row>
    <row r="949" spans="1:10" ht="24" customHeight="1" x14ac:dyDescent="0.2">
      <c r="A949" s="179" t="s">
        <v>183</v>
      </c>
      <c r="B949" s="79" t="s">
        <v>1609</v>
      </c>
      <c r="C949" s="179" t="s">
        <v>21</v>
      </c>
      <c r="D949" s="179" t="s">
        <v>1610</v>
      </c>
      <c r="E949" s="250" t="s">
        <v>377</v>
      </c>
      <c r="F949" s="250"/>
      <c r="G949" s="80" t="s">
        <v>77</v>
      </c>
      <c r="H949" s="81">
        <v>1</v>
      </c>
      <c r="I949" s="82">
        <v>3.28</v>
      </c>
      <c r="J949" s="82">
        <v>3.28</v>
      </c>
    </row>
    <row r="950" spans="1:10" ht="36" customHeight="1" x14ac:dyDescent="0.2">
      <c r="A950" s="179" t="s">
        <v>183</v>
      </c>
      <c r="B950" s="79" t="s">
        <v>438</v>
      </c>
      <c r="C950" s="179" t="s">
        <v>21</v>
      </c>
      <c r="D950" s="179" t="s">
        <v>439</v>
      </c>
      <c r="E950" s="250" t="s">
        <v>377</v>
      </c>
      <c r="F950" s="250"/>
      <c r="G950" s="80" t="s">
        <v>39</v>
      </c>
      <c r="H950" s="81">
        <v>6</v>
      </c>
      <c r="I950" s="82">
        <v>10.29</v>
      </c>
      <c r="J950" s="82">
        <v>61.74</v>
      </c>
    </row>
    <row r="951" spans="1:10" ht="24" customHeight="1" x14ac:dyDescent="0.2">
      <c r="A951" s="179" t="s">
        <v>183</v>
      </c>
      <c r="B951" s="79" t="s">
        <v>1613</v>
      </c>
      <c r="C951" s="179" t="s">
        <v>110</v>
      </c>
      <c r="D951" s="179" t="s">
        <v>1614</v>
      </c>
      <c r="E951" s="250" t="s">
        <v>1615</v>
      </c>
      <c r="F951" s="250"/>
      <c r="G951" s="80" t="s">
        <v>80</v>
      </c>
      <c r="H951" s="81">
        <v>4</v>
      </c>
      <c r="I951" s="82">
        <v>4.92</v>
      </c>
      <c r="J951" s="82">
        <v>19.68</v>
      </c>
    </row>
    <row r="952" spans="1:10" ht="24" customHeight="1" x14ac:dyDescent="0.2">
      <c r="A952" s="180" t="s">
        <v>191</v>
      </c>
      <c r="B952" s="83" t="s">
        <v>491</v>
      </c>
      <c r="C952" s="180" t="s">
        <v>21</v>
      </c>
      <c r="D952" s="180" t="s">
        <v>492</v>
      </c>
      <c r="E952" s="251" t="s">
        <v>194</v>
      </c>
      <c r="F952" s="251"/>
      <c r="G952" s="84" t="s">
        <v>39</v>
      </c>
      <c r="H952" s="85">
        <v>15</v>
      </c>
      <c r="I952" s="86">
        <v>2.79</v>
      </c>
      <c r="J952" s="86">
        <v>41.85</v>
      </c>
    </row>
    <row r="953" spans="1:10" ht="24" customHeight="1" x14ac:dyDescent="0.2">
      <c r="A953" s="180" t="s">
        <v>191</v>
      </c>
      <c r="B953" s="83" t="s">
        <v>529</v>
      </c>
      <c r="C953" s="180" t="s">
        <v>21</v>
      </c>
      <c r="D953" s="180" t="s">
        <v>530</v>
      </c>
      <c r="E953" s="251" t="s">
        <v>194</v>
      </c>
      <c r="F953" s="251"/>
      <c r="G953" s="84" t="s">
        <v>77</v>
      </c>
      <c r="H953" s="85">
        <v>1</v>
      </c>
      <c r="I953" s="86">
        <v>2.27</v>
      </c>
      <c r="J953" s="86">
        <v>2.27</v>
      </c>
    </row>
    <row r="954" spans="1:10" ht="24" customHeight="1" x14ac:dyDescent="0.2">
      <c r="A954" s="180" t="s">
        <v>191</v>
      </c>
      <c r="B954" s="83" t="s">
        <v>1632</v>
      </c>
      <c r="C954" s="180" t="s">
        <v>21</v>
      </c>
      <c r="D954" s="180" t="s">
        <v>1633</v>
      </c>
      <c r="E954" s="251" t="s">
        <v>194</v>
      </c>
      <c r="F954" s="251"/>
      <c r="G954" s="84" t="s">
        <v>39</v>
      </c>
      <c r="H954" s="85">
        <v>32</v>
      </c>
      <c r="I954" s="86">
        <v>2.25</v>
      </c>
      <c r="J954" s="86">
        <v>72</v>
      </c>
    </row>
    <row r="955" spans="1:10" ht="24" customHeight="1" x14ac:dyDescent="0.2">
      <c r="A955" s="180" t="s">
        <v>191</v>
      </c>
      <c r="B955" s="83" t="s">
        <v>1634</v>
      </c>
      <c r="C955" s="180" t="s">
        <v>21</v>
      </c>
      <c r="D955" s="180" t="s">
        <v>1635</v>
      </c>
      <c r="E955" s="251" t="s">
        <v>194</v>
      </c>
      <c r="F955" s="251"/>
      <c r="G955" s="84" t="s">
        <v>77</v>
      </c>
      <c r="H955" s="85">
        <v>1</v>
      </c>
      <c r="I955" s="86">
        <v>30.83</v>
      </c>
      <c r="J955" s="86">
        <v>30.83</v>
      </c>
    </row>
    <row r="956" spans="1:10" ht="24" customHeight="1" x14ac:dyDescent="0.2">
      <c r="A956" s="180" t="s">
        <v>191</v>
      </c>
      <c r="B956" s="83" t="s">
        <v>1636</v>
      </c>
      <c r="C956" s="180" t="s">
        <v>21</v>
      </c>
      <c r="D956" s="180" t="s">
        <v>1637</v>
      </c>
      <c r="E956" s="251" t="s">
        <v>194</v>
      </c>
      <c r="F956" s="251"/>
      <c r="G956" s="84" t="s">
        <v>77</v>
      </c>
      <c r="H956" s="85">
        <v>1</v>
      </c>
      <c r="I956" s="86">
        <v>34.229999999999997</v>
      </c>
      <c r="J956" s="86">
        <v>34.229999999999997</v>
      </c>
    </row>
    <row r="957" spans="1:10" ht="24" customHeight="1" x14ac:dyDescent="0.2">
      <c r="A957" s="180" t="s">
        <v>191</v>
      </c>
      <c r="B957" s="83" t="s">
        <v>1628</v>
      </c>
      <c r="C957" s="180" t="s">
        <v>21</v>
      </c>
      <c r="D957" s="180" t="s">
        <v>1629</v>
      </c>
      <c r="E957" s="251" t="s">
        <v>194</v>
      </c>
      <c r="F957" s="251"/>
      <c r="G957" s="84" t="s">
        <v>77</v>
      </c>
      <c r="H957" s="85">
        <v>1</v>
      </c>
      <c r="I957" s="86">
        <v>4.0599999999999996</v>
      </c>
      <c r="J957" s="86">
        <v>4.0599999999999996</v>
      </c>
    </row>
    <row r="958" spans="1:10" ht="25.5" x14ac:dyDescent="0.2">
      <c r="A958" s="181"/>
      <c r="B958" s="181"/>
      <c r="C958" s="181"/>
      <c r="D958" s="181"/>
      <c r="E958" s="181" t="s">
        <v>199</v>
      </c>
      <c r="F958" s="87">
        <v>108.89</v>
      </c>
      <c r="G958" s="181" t="s">
        <v>200</v>
      </c>
      <c r="H958" s="87">
        <v>0</v>
      </c>
      <c r="I958" s="181" t="s">
        <v>201</v>
      </c>
      <c r="J958" s="87">
        <v>108.89</v>
      </c>
    </row>
    <row r="959" spans="1:10" ht="15" thickBot="1" x14ac:dyDescent="0.25">
      <c r="A959" s="181"/>
      <c r="B959" s="181"/>
      <c r="C959" s="181"/>
      <c r="D959" s="181"/>
      <c r="E959" s="181" t="s">
        <v>202</v>
      </c>
      <c r="F959" s="87">
        <v>85.66</v>
      </c>
      <c r="G959" s="181"/>
      <c r="H959" s="252" t="s">
        <v>203</v>
      </c>
      <c r="I959" s="252"/>
      <c r="J959" s="87">
        <v>442.76</v>
      </c>
    </row>
    <row r="960" spans="1:10" ht="0.95" customHeight="1" thickTop="1" x14ac:dyDescent="0.2">
      <c r="A960" s="88"/>
      <c r="B960" s="88"/>
      <c r="C960" s="88"/>
      <c r="D960" s="88"/>
      <c r="E960" s="88"/>
      <c r="F960" s="88"/>
      <c r="G960" s="88"/>
      <c r="H960" s="88"/>
      <c r="I960" s="88"/>
      <c r="J960" s="88"/>
    </row>
    <row r="961" spans="1:10" ht="18" customHeight="1" x14ac:dyDescent="0.2">
      <c r="A961" s="182" t="s">
        <v>1449</v>
      </c>
      <c r="B961" s="191" t="s">
        <v>6</v>
      </c>
      <c r="C961" s="182" t="s">
        <v>7</v>
      </c>
      <c r="D961" s="182" t="s">
        <v>8</v>
      </c>
      <c r="E961" s="218" t="s">
        <v>180</v>
      </c>
      <c r="F961" s="218"/>
      <c r="G961" s="192" t="s">
        <v>9</v>
      </c>
      <c r="H961" s="191" t="s">
        <v>10</v>
      </c>
      <c r="I961" s="191" t="s">
        <v>11</v>
      </c>
      <c r="J961" s="191" t="s">
        <v>13</v>
      </c>
    </row>
    <row r="962" spans="1:10" ht="48" customHeight="1" x14ac:dyDescent="0.2">
      <c r="A962" s="183" t="s">
        <v>181</v>
      </c>
      <c r="B962" s="75" t="s">
        <v>1223</v>
      </c>
      <c r="C962" s="183" t="s">
        <v>21</v>
      </c>
      <c r="D962" s="183" t="s">
        <v>1224</v>
      </c>
      <c r="E962" s="249" t="s">
        <v>480</v>
      </c>
      <c r="F962" s="249"/>
      <c r="G962" s="76" t="s">
        <v>77</v>
      </c>
      <c r="H962" s="77">
        <v>1</v>
      </c>
      <c r="I962" s="78">
        <v>635.69000000000005</v>
      </c>
      <c r="J962" s="78">
        <v>635.69000000000005</v>
      </c>
    </row>
    <row r="963" spans="1:10" ht="48" customHeight="1" x14ac:dyDescent="0.2">
      <c r="A963" s="179" t="s">
        <v>183</v>
      </c>
      <c r="B963" s="79" t="s">
        <v>1638</v>
      </c>
      <c r="C963" s="179" t="s">
        <v>21</v>
      </c>
      <c r="D963" s="179" t="s">
        <v>1639</v>
      </c>
      <c r="E963" s="250" t="s">
        <v>188</v>
      </c>
      <c r="F963" s="250"/>
      <c r="G963" s="80" t="s">
        <v>28</v>
      </c>
      <c r="H963" s="81">
        <v>1.44E-2</v>
      </c>
      <c r="I963" s="82">
        <v>524.47</v>
      </c>
      <c r="J963" s="82">
        <v>7.55</v>
      </c>
    </row>
    <row r="964" spans="1:10" ht="24" customHeight="1" x14ac:dyDescent="0.2">
      <c r="A964" s="179" t="s">
        <v>183</v>
      </c>
      <c r="B964" s="79" t="s">
        <v>485</v>
      </c>
      <c r="C964" s="179" t="s">
        <v>21</v>
      </c>
      <c r="D964" s="179" t="s">
        <v>486</v>
      </c>
      <c r="E964" s="250" t="s">
        <v>188</v>
      </c>
      <c r="F964" s="250"/>
      <c r="G964" s="80" t="s">
        <v>31</v>
      </c>
      <c r="H964" s="81">
        <v>0.53459999999999996</v>
      </c>
      <c r="I964" s="82">
        <v>21.02</v>
      </c>
      <c r="J964" s="82">
        <v>11.23</v>
      </c>
    </row>
    <row r="965" spans="1:10" ht="24" customHeight="1" x14ac:dyDescent="0.2">
      <c r="A965" s="179" t="s">
        <v>183</v>
      </c>
      <c r="B965" s="79" t="s">
        <v>483</v>
      </c>
      <c r="C965" s="179" t="s">
        <v>21</v>
      </c>
      <c r="D965" s="179" t="s">
        <v>484</v>
      </c>
      <c r="E965" s="250" t="s">
        <v>188</v>
      </c>
      <c r="F965" s="250"/>
      <c r="G965" s="80" t="s">
        <v>31</v>
      </c>
      <c r="H965" s="81">
        <v>0.53459999999999996</v>
      </c>
      <c r="I965" s="82">
        <v>16.690000000000001</v>
      </c>
      <c r="J965" s="82">
        <v>8.92</v>
      </c>
    </row>
    <row r="966" spans="1:10" ht="36" customHeight="1" x14ac:dyDescent="0.2">
      <c r="A966" s="180" t="s">
        <v>191</v>
      </c>
      <c r="B966" s="83" t="s">
        <v>1640</v>
      </c>
      <c r="C966" s="180" t="s">
        <v>21</v>
      </c>
      <c r="D966" s="180" t="s">
        <v>1641</v>
      </c>
      <c r="E966" s="251" t="s">
        <v>194</v>
      </c>
      <c r="F966" s="251"/>
      <c r="G966" s="84" t="s">
        <v>77</v>
      </c>
      <c r="H966" s="85">
        <v>1</v>
      </c>
      <c r="I966" s="86">
        <v>607.99</v>
      </c>
      <c r="J966" s="86">
        <v>607.99</v>
      </c>
    </row>
    <row r="967" spans="1:10" ht="25.5" x14ac:dyDescent="0.2">
      <c r="A967" s="181"/>
      <c r="B967" s="181"/>
      <c r="C967" s="181"/>
      <c r="D967" s="181"/>
      <c r="E967" s="181" t="s">
        <v>199</v>
      </c>
      <c r="F967" s="87">
        <v>14.93</v>
      </c>
      <c r="G967" s="181" t="s">
        <v>200</v>
      </c>
      <c r="H967" s="87">
        <v>0</v>
      </c>
      <c r="I967" s="181" t="s">
        <v>201</v>
      </c>
      <c r="J967" s="87">
        <v>14.93</v>
      </c>
    </row>
    <row r="968" spans="1:10" ht="15" thickBot="1" x14ac:dyDescent="0.25">
      <c r="A968" s="181"/>
      <c r="B968" s="181"/>
      <c r="C968" s="181"/>
      <c r="D968" s="181"/>
      <c r="E968" s="181" t="s">
        <v>202</v>
      </c>
      <c r="F968" s="87">
        <v>152.5</v>
      </c>
      <c r="G968" s="181"/>
      <c r="H968" s="252" t="s">
        <v>203</v>
      </c>
      <c r="I968" s="252"/>
      <c r="J968" s="87">
        <v>788.19</v>
      </c>
    </row>
    <row r="969" spans="1:10" ht="0.95" customHeight="1" thickTop="1" x14ac:dyDescent="0.2">
      <c r="A969" s="88"/>
      <c r="B969" s="88"/>
      <c r="C969" s="88"/>
      <c r="D969" s="88"/>
      <c r="E969" s="88"/>
      <c r="F969" s="88"/>
      <c r="G969" s="88"/>
      <c r="H969" s="88"/>
      <c r="I969" s="88"/>
      <c r="J969" s="88"/>
    </row>
    <row r="970" spans="1:10" ht="18" customHeight="1" x14ac:dyDescent="0.2">
      <c r="A970" s="182" t="s">
        <v>1450</v>
      </c>
      <c r="B970" s="191" t="s">
        <v>6</v>
      </c>
      <c r="C970" s="182" t="s">
        <v>7</v>
      </c>
      <c r="D970" s="182" t="s">
        <v>8</v>
      </c>
      <c r="E970" s="218" t="s">
        <v>180</v>
      </c>
      <c r="F970" s="218"/>
      <c r="G970" s="192" t="s">
        <v>9</v>
      </c>
      <c r="H970" s="191" t="s">
        <v>10</v>
      </c>
      <c r="I970" s="191" t="s">
        <v>11</v>
      </c>
      <c r="J970" s="191" t="s">
        <v>13</v>
      </c>
    </row>
    <row r="971" spans="1:10" ht="24" customHeight="1" x14ac:dyDescent="0.2">
      <c r="A971" s="183" t="s">
        <v>181</v>
      </c>
      <c r="B971" s="75" t="s">
        <v>1267</v>
      </c>
      <c r="C971" s="183" t="s">
        <v>21</v>
      </c>
      <c r="D971" s="183" t="s">
        <v>1268</v>
      </c>
      <c r="E971" s="249" t="s">
        <v>555</v>
      </c>
      <c r="F971" s="249"/>
      <c r="G971" s="76" t="s">
        <v>77</v>
      </c>
      <c r="H971" s="77">
        <v>1</v>
      </c>
      <c r="I971" s="78">
        <v>597.26</v>
      </c>
      <c r="J971" s="78">
        <v>597.26</v>
      </c>
    </row>
    <row r="972" spans="1:10" ht="24" customHeight="1" x14ac:dyDescent="0.2">
      <c r="A972" s="179" t="s">
        <v>183</v>
      </c>
      <c r="B972" s="79" t="s">
        <v>483</v>
      </c>
      <c r="C972" s="179" t="s">
        <v>21</v>
      </c>
      <c r="D972" s="179" t="s">
        <v>484</v>
      </c>
      <c r="E972" s="250" t="s">
        <v>188</v>
      </c>
      <c r="F972" s="250"/>
      <c r="G972" s="80" t="s">
        <v>31</v>
      </c>
      <c r="H972" s="81">
        <v>6.2007000000000003</v>
      </c>
      <c r="I972" s="82">
        <v>16.690000000000001</v>
      </c>
      <c r="J972" s="82">
        <v>103.48</v>
      </c>
    </row>
    <row r="973" spans="1:10" ht="24" customHeight="1" x14ac:dyDescent="0.2">
      <c r="A973" s="179" t="s">
        <v>183</v>
      </c>
      <c r="B973" s="79" t="s">
        <v>485</v>
      </c>
      <c r="C973" s="179" t="s">
        <v>21</v>
      </c>
      <c r="D973" s="179" t="s">
        <v>486</v>
      </c>
      <c r="E973" s="250" t="s">
        <v>188</v>
      </c>
      <c r="F973" s="250"/>
      <c r="G973" s="80" t="s">
        <v>31</v>
      </c>
      <c r="H973" s="81">
        <v>6.2007000000000003</v>
      </c>
      <c r="I973" s="82">
        <v>21.02</v>
      </c>
      <c r="J973" s="82">
        <v>130.33000000000001</v>
      </c>
    </row>
    <row r="974" spans="1:10" ht="24" customHeight="1" x14ac:dyDescent="0.2">
      <c r="A974" s="180" t="s">
        <v>191</v>
      </c>
      <c r="B974" s="83" t="s">
        <v>1642</v>
      </c>
      <c r="C974" s="180" t="s">
        <v>21</v>
      </c>
      <c r="D974" s="180" t="s">
        <v>1643</v>
      </c>
      <c r="E974" s="251" t="s">
        <v>194</v>
      </c>
      <c r="F974" s="251"/>
      <c r="G974" s="84" t="s">
        <v>77</v>
      </c>
      <c r="H974" s="85">
        <v>1</v>
      </c>
      <c r="I974" s="86">
        <v>363.45</v>
      </c>
      <c r="J974" s="86">
        <v>363.45</v>
      </c>
    </row>
    <row r="975" spans="1:10" ht="25.5" x14ac:dyDescent="0.2">
      <c r="A975" s="181"/>
      <c r="B975" s="181"/>
      <c r="C975" s="181"/>
      <c r="D975" s="181"/>
      <c r="E975" s="181" t="s">
        <v>199</v>
      </c>
      <c r="F975" s="87">
        <v>154.07</v>
      </c>
      <c r="G975" s="181" t="s">
        <v>200</v>
      </c>
      <c r="H975" s="87">
        <v>0</v>
      </c>
      <c r="I975" s="181" t="s">
        <v>201</v>
      </c>
      <c r="J975" s="87">
        <v>154.07</v>
      </c>
    </row>
    <row r="976" spans="1:10" ht="15" thickBot="1" x14ac:dyDescent="0.25">
      <c r="A976" s="181"/>
      <c r="B976" s="181"/>
      <c r="C976" s="181"/>
      <c r="D976" s="181"/>
      <c r="E976" s="181" t="s">
        <v>202</v>
      </c>
      <c r="F976" s="87">
        <v>143.28</v>
      </c>
      <c r="G976" s="181"/>
      <c r="H976" s="252" t="s">
        <v>203</v>
      </c>
      <c r="I976" s="252"/>
      <c r="J976" s="87">
        <v>740.54</v>
      </c>
    </row>
    <row r="977" spans="1:10" ht="0.95" customHeight="1" thickTop="1" x14ac:dyDescent="0.2">
      <c r="A977" s="88"/>
      <c r="B977" s="88"/>
      <c r="C977" s="88"/>
      <c r="D977" s="88"/>
      <c r="E977" s="88"/>
      <c r="F977" s="88"/>
      <c r="G977" s="88"/>
      <c r="H977" s="88"/>
      <c r="I977" s="88"/>
      <c r="J977" s="88"/>
    </row>
    <row r="978" spans="1:10" ht="18" customHeight="1" x14ac:dyDescent="0.2">
      <c r="A978" s="182" t="s">
        <v>1451</v>
      </c>
      <c r="B978" s="191" t="s">
        <v>6</v>
      </c>
      <c r="C978" s="182" t="s">
        <v>7</v>
      </c>
      <c r="D978" s="182" t="s">
        <v>8</v>
      </c>
      <c r="E978" s="218" t="s">
        <v>180</v>
      </c>
      <c r="F978" s="218"/>
      <c r="G978" s="192" t="s">
        <v>9</v>
      </c>
      <c r="H978" s="191" t="s">
        <v>10</v>
      </c>
      <c r="I978" s="191" t="s">
        <v>11</v>
      </c>
      <c r="J978" s="191" t="s">
        <v>13</v>
      </c>
    </row>
    <row r="979" spans="1:10" ht="24" customHeight="1" x14ac:dyDescent="0.2">
      <c r="A979" s="183" t="s">
        <v>181</v>
      </c>
      <c r="B979" s="75" t="s">
        <v>1261</v>
      </c>
      <c r="C979" s="183" t="s">
        <v>110</v>
      </c>
      <c r="D979" s="183" t="s">
        <v>1262</v>
      </c>
      <c r="E979" s="249" t="s">
        <v>1263</v>
      </c>
      <c r="F979" s="249"/>
      <c r="G979" s="76" t="s">
        <v>80</v>
      </c>
      <c r="H979" s="77">
        <v>1</v>
      </c>
      <c r="I979" s="78">
        <v>683.26</v>
      </c>
      <c r="J979" s="78">
        <v>683.26</v>
      </c>
    </row>
    <row r="980" spans="1:10" ht="24" customHeight="1" x14ac:dyDescent="0.2">
      <c r="A980" s="179" t="s">
        <v>183</v>
      </c>
      <c r="B980" s="79" t="s">
        <v>469</v>
      </c>
      <c r="C980" s="179" t="s">
        <v>110</v>
      </c>
      <c r="D980" s="179" t="s">
        <v>470</v>
      </c>
      <c r="E980" s="250" t="s">
        <v>467</v>
      </c>
      <c r="F980" s="250"/>
      <c r="G980" s="80" t="s">
        <v>468</v>
      </c>
      <c r="H980" s="81">
        <v>2</v>
      </c>
      <c r="I980" s="82">
        <v>3.51</v>
      </c>
      <c r="J980" s="82">
        <v>7.02</v>
      </c>
    </row>
    <row r="981" spans="1:10" ht="24" customHeight="1" x14ac:dyDescent="0.2">
      <c r="A981" s="179" t="s">
        <v>183</v>
      </c>
      <c r="B981" s="79" t="s">
        <v>790</v>
      </c>
      <c r="C981" s="179" t="s">
        <v>110</v>
      </c>
      <c r="D981" s="179" t="s">
        <v>1644</v>
      </c>
      <c r="E981" s="250" t="s">
        <v>467</v>
      </c>
      <c r="F981" s="250"/>
      <c r="G981" s="80" t="s">
        <v>468</v>
      </c>
      <c r="H981" s="81">
        <v>2</v>
      </c>
      <c r="I981" s="82">
        <v>3.4</v>
      </c>
      <c r="J981" s="82">
        <v>6.8</v>
      </c>
    </row>
    <row r="982" spans="1:10" ht="24" customHeight="1" x14ac:dyDescent="0.2">
      <c r="A982" s="180" t="s">
        <v>191</v>
      </c>
      <c r="B982" s="83" t="s">
        <v>1645</v>
      </c>
      <c r="C982" s="180" t="s">
        <v>110</v>
      </c>
      <c r="D982" s="180" t="s">
        <v>1646</v>
      </c>
      <c r="E982" s="251" t="s">
        <v>219</v>
      </c>
      <c r="F982" s="251"/>
      <c r="G982" s="84" t="s">
        <v>468</v>
      </c>
      <c r="H982" s="85">
        <v>2</v>
      </c>
      <c r="I982" s="86">
        <v>12.101076000000001</v>
      </c>
      <c r="J982" s="86">
        <v>24.2</v>
      </c>
    </row>
    <row r="983" spans="1:10" ht="24" customHeight="1" x14ac:dyDescent="0.2">
      <c r="A983" s="180" t="s">
        <v>191</v>
      </c>
      <c r="B983" s="83" t="s">
        <v>1647</v>
      </c>
      <c r="C983" s="180" t="s">
        <v>110</v>
      </c>
      <c r="D983" s="180" t="s">
        <v>1648</v>
      </c>
      <c r="E983" s="251" t="s">
        <v>194</v>
      </c>
      <c r="F983" s="251"/>
      <c r="G983" s="84" t="s">
        <v>80</v>
      </c>
      <c r="H983" s="85">
        <v>1</v>
      </c>
      <c r="I983" s="86">
        <v>625.02</v>
      </c>
      <c r="J983" s="86">
        <v>625.02</v>
      </c>
    </row>
    <row r="984" spans="1:10" ht="24" customHeight="1" x14ac:dyDescent="0.2">
      <c r="A984" s="180" t="s">
        <v>191</v>
      </c>
      <c r="B984" s="83" t="s">
        <v>473</v>
      </c>
      <c r="C984" s="180" t="s">
        <v>21</v>
      </c>
      <c r="D984" s="180" t="s">
        <v>474</v>
      </c>
      <c r="E984" s="251" t="s">
        <v>219</v>
      </c>
      <c r="F984" s="251"/>
      <c r="G984" s="84" t="s">
        <v>31</v>
      </c>
      <c r="H984" s="85">
        <v>2</v>
      </c>
      <c r="I984" s="86">
        <v>10.11</v>
      </c>
      <c r="J984" s="86">
        <v>20.22</v>
      </c>
    </row>
    <row r="985" spans="1:10" ht="25.5" x14ac:dyDescent="0.2">
      <c r="A985" s="181"/>
      <c r="B985" s="181"/>
      <c r="C985" s="181"/>
      <c r="D985" s="181"/>
      <c r="E985" s="181" t="s">
        <v>199</v>
      </c>
      <c r="F985" s="87">
        <v>44.42</v>
      </c>
      <c r="G985" s="181" t="s">
        <v>200</v>
      </c>
      <c r="H985" s="87">
        <v>0</v>
      </c>
      <c r="I985" s="181" t="s">
        <v>201</v>
      </c>
      <c r="J985" s="87">
        <v>44.42</v>
      </c>
    </row>
    <row r="986" spans="1:10" ht="15" thickBot="1" x14ac:dyDescent="0.25">
      <c r="A986" s="181"/>
      <c r="B986" s="181"/>
      <c r="C986" s="181"/>
      <c r="D986" s="181"/>
      <c r="E986" s="181" t="s">
        <v>202</v>
      </c>
      <c r="F986" s="87">
        <v>163.91</v>
      </c>
      <c r="G986" s="181"/>
      <c r="H986" s="252" t="s">
        <v>203</v>
      </c>
      <c r="I986" s="252"/>
      <c r="J986" s="87">
        <v>847.17</v>
      </c>
    </row>
    <row r="987" spans="1:10" ht="0.95" customHeight="1" thickTop="1" x14ac:dyDescent="0.2">
      <c r="A987" s="88"/>
      <c r="B987" s="88"/>
      <c r="C987" s="88"/>
      <c r="D987" s="88"/>
      <c r="E987" s="88"/>
      <c r="F987" s="88"/>
      <c r="G987" s="88"/>
      <c r="H987" s="88"/>
      <c r="I987" s="88"/>
      <c r="J987" s="88"/>
    </row>
    <row r="988" spans="1:10" ht="18" customHeight="1" x14ac:dyDescent="0.2">
      <c r="A988" s="182" t="s">
        <v>1452</v>
      </c>
      <c r="B988" s="191" t="s">
        <v>6</v>
      </c>
      <c r="C988" s="182" t="s">
        <v>7</v>
      </c>
      <c r="D988" s="182" t="s">
        <v>8</v>
      </c>
      <c r="E988" s="218" t="s">
        <v>180</v>
      </c>
      <c r="F988" s="218"/>
      <c r="G988" s="192" t="s">
        <v>9</v>
      </c>
      <c r="H988" s="191" t="s">
        <v>10</v>
      </c>
      <c r="I988" s="191" t="s">
        <v>11</v>
      </c>
      <c r="J988" s="191" t="s">
        <v>13</v>
      </c>
    </row>
    <row r="989" spans="1:10" ht="24" customHeight="1" x14ac:dyDescent="0.2">
      <c r="A989" s="183" t="s">
        <v>181</v>
      </c>
      <c r="B989" s="75" t="s">
        <v>1338</v>
      </c>
      <c r="C989" s="183" t="s">
        <v>21</v>
      </c>
      <c r="D989" s="183" t="s">
        <v>1339</v>
      </c>
      <c r="E989" s="249" t="s">
        <v>205</v>
      </c>
      <c r="F989" s="249"/>
      <c r="G989" s="76" t="s">
        <v>77</v>
      </c>
      <c r="H989" s="77">
        <v>1</v>
      </c>
      <c r="I989" s="78">
        <v>0.49</v>
      </c>
      <c r="J989" s="78">
        <v>0.49</v>
      </c>
    </row>
    <row r="990" spans="1:10" ht="24" customHeight="1" x14ac:dyDescent="0.2">
      <c r="A990" s="179" t="s">
        <v>183</v>
      </c>
      <c r="B990" s="79" t="s">
        <v>485</v>
      </c>
      <c r="C990" s="179" t="s">
        <v>21</v>
      </c>
      <c r="D990" s="179" t="s">
        <v>486</v>
      </c>
      <c r="E990" s="250" t="s">
        <v>188</v>
      </c>
      <c r="F990" s="250"/>
      <c r="G990" s="80" t="s">
        <v>31</v>
      </c>
      <c r="H990" s="81">
        <v>9.4999999999999998E-3</v>
      </c>
      <c r="I990" s="82">
        <v>21.02</v>
      </c>
      <c r="J990" s="82">
        <v>0.19</v>
      </c>
    </row>
    <row r="991" spans="1:10" ht="24" customHeight="1" x14ac:dyDescent="0.2">
      <c r="A991" s="179" t="s">
        <v>183</v>
      </c>
      <c r="B991" s="79" t="s">
        <v>189</v>
      </c>
      <c r="C991" s="179" t="s">
        <v>21</v>
      </c>
      <c r="D991" s="179" t="s">
        <v>190</v>
      </c>
      <c r="E991" s="250" t="s">
        <v>188</v>
      </c>
      <c r="F991" s="250"/>
      <c r="G991" s="80" t="s">
        <v>31</v>
      </c>
      <c r="H991" s="81">
        <v>1.8700000000000001E-2</v>
      </c>
      <c r="I991" s="82">
        <v>16.57</v>
      </c>
      <c r="J991" s="82">
        <v>0.3</v>
      </c>
    </row>
    <row r="992" spans="1:10" ht="25.5" x14ac:dyDescent="0.2">
      <c r="A992" s="181"/>
      <c r="B992" s="181"/>
      <c r="C992" s="181"/>
      <c r="D992" s="181"/>
      <c r="E992" s="181" t="s">
        <v>199</v>
      </c>
      <c r="F992" s="87">
        <v>0.32</v>
      </c>
      <c r="G992" s="181" t="s">
        <v>200</v>
      </c>
      <c r="H992" s="87">
        <v>0</v>
      </c>
      <c r="I992" s="181" t="s">
        <v>201</v>
      </c>
      <c r="J992" s="87">
        <v>0.32</v>
      </c>
    </row>
    <row r="993" spans="1:10" ht="15" thickBot="1" x14ac:dyDescent="0.25">
      <c r="A993" s="181"/>
      <c r="B993" s="181"/>
      <c r="C993" s="181"/>
      <c r="D993" s="181"/>
      <c r="E993" s="181" t="s">
        <v>202</v>
      </c>
      <c r="F993" s="87">
        <v>0.11</v>
      </c>
      <c r="G993" s="181"/>
      <c r="H993" s="252" t="s">
        <v>203</v>
      </c>
      <c r="I993" s="252"/>
      <c r="J993" s="87">
        <v>0.6</v>
      </c>
    </row>
    <row r="994" spans="1:10" ht="0.95" customHeight="1" thickTop="1" x14ac:dyDescent="0.2">
      <c r="A994" s="88"/>
      <c r="B994" s="88"/>
      <c r="C994" s="88"/>
      <c r="D994" s="88"/>
      <c r="E994" s="88"/>
      <c r="F994" s="88"/>
      <c r="G994" s="88"/>
      <c r="H994" s="88"/>
      <c r="I994" s="88"/>
      <c r="J994" s="88"/>
    </row>
    <row r="995" spans="1:10" ht="18" customHeight="1" x14ac:dyDescent="0.2">
      <c r="A995" s="182" t="s">
        <v>1454</v>
      </c>
      <c r="B995" s="191" t="s">
        <v>6</v>
      </c>
      <c r="C995" s="182" t="s">
        <v>7</v>
      </c>
      <c r="D995" s="182" t="s">
        <v>8</v>
      </c>
      <c r="E995" s="218" t="s">
        <v>180</v>
      </c>
      <c r="F995" s="218"/>
      <c r="G995" s="192" t="s">
        <v>9</v>
      </c>
      <c r="H995" s="191" t="s">
        <v>10</v>
      </c>
      <c r="I995" s="191" t="s">
        <v>11</v>
      </c>
      <c r="J995" s="191" t="s">
        <v>13</v>
      </c>
    </row>
    <row r="996" spans="1:10" ht="24" customHeight="1" x14ac:dyDescent="0.2">
      <c r="A996" s="183" t="s">
        <v>181</v>
      </c>
      <c r="B996" s="75" t="s">
        <v>1334</v>
      </c>
      <c r="C996" s="183" t="s">
        <v>21</v>
      </c>
      <c r="D996" s="183" t="s">
        <v>1335</v>
      </c>
      <c r="E996" s="249" t="s">
        <v>205</v>
      </c>
      <c r="F996" s="249"/>
      <c r="G996" s="76" t="s">
        <v>77</v>
      </c>
      <c r="H996" s="77">
        <v>1</v>
      </c>
      <c r="I996" s="78">
        <v>0.97</v>
      </c>
      <c r="J996" s="78">
        <v>0.97</v>
      </c>
    </row>
    <row r="997" spans="1:10" ht="24" customHeight="1" x14ac:dyDescent="0.2">
      <c r="A997" s="179" t="s">
        <v>183</v>
      </c>
      <c r="B997" s="79" t="s">
        <v>189</v>
      </c>
      <c r="C997" s="179" t="s">
        <v>21</v>
      </c>
      <c r="D997" s="179" t="s">
        <v>190</v>
      </c>
      <c r="E997" s="250" t="s">
        <v>188</v>
      </c>
      <c r="F997" s="250"/>
      <c r="G997" s="80" t="s">
        <v>31</v>
      </c>
      <c r="H997" s="81">
        <v>3.5900000000000001E-2</v>
      </c>
      <c r="I997" s="82">
        <v>16.57</v>
      </c>
      <c r="J997" s="82">
        <v>0.59</v>
      </c>
    </row>
    <row r="998" spans="1:10" ht="24" customHeight="1" x14ac:dyDescent="0.2">
      <c r="A998" s="179" t="s">
        <v>183</v>
      </c>
      <c r="B998" s="79" t="s">
        <v>485</v>
      </c>
      <c r="C998" s="179" t="s">
        <v>21</v>
      </c>
      <c r="D998" s="179" t="s">
        <v>486</v>
      </c>
      <c r="E998" s="250" t="s">
        <v>188</v>
      </c>
      <c r="F998" s="250"/>
      <c r="G998" s="80" t="s">
        <v>31</v>
      </c>
      <c r="H998" s="81">
        <v>1.83E-2</v>
      </c>
      <c r="I998" s="82">
        <v>21.02</v>
      </c>
      <c r="J998" s="82">
        <v>0.38</v>
      </c>
    </row>
    <row r="999" spans="1:10" ht="25.5" x14ac:dyDescent="0.2">
      <c r="A999" s="181"/>
      <c r="B999" s="181"/>
      <c r="C999" s="181"/>
      <c r="D999" s="181"/>
      <c r="E999" s="181" t="s">
        <v>199</v>
      </c>
      <c r="F999" s="87">
        <v>0.62</v>
      </c>
      <c r="G999" s="181" t="s">
        <v>200</v>
      </c>
      <c r="H999" s="87">
        <v>0</v>
      </c>
      <c r="I999" s="181" t="s">
        <v>201</v>
      </c>
      <c r="J999" s="87">
        <v>0.62</v>
      </c>
    </row>
    <row r="1000" spans="1:10" ht="15" thickBot="1" x14ac:dyDescent="0.25">
      <c r="A1000" s="181"/>
      <c r="B1000" s="181"/>
      <c r="C1000" s="181"/>
      <c r="D1000" s="181"/>
      <c r="E1000" s="181" t="s">
        <v>202</v>
      </c>
      <c r="F1000" s="87">
        <v>0.23</v>
      </c>
      <c r="G1000" s="181"/>
      <c r="H1000" s="252" t="s">
        <v>203</v>
      </c>
      <c r="I1000" s="252"/>
      <c r="J1000" s="87">
        <v>1.2</v>
      </c>
    </row>
    <row r="1001" spans="1:10" ht="0.95" customHeight="1" thickTop="1" x14ac:dyDescent="0.2">
      <c r="A1001" s="88"/>
      <c r="B1001" s="88"/>
      <c r="C1001" s="88"/>
      <c r="D1001" s="88"/>
      <c r="E1001" s="88"/>
      <c r="F1001" s="88"/>
      <c r="G1001" s="88"/>
      <c r="H1001" s="88"/>
      <c r="I1001" s="88"/>
      <c r="J1001" s="88"/>
    </row>
    <row r="1002" spans="1:10" ht="18" customHeight="1" x14ac:dyDescent="0.2">
      <c r="A1002" s="182" t="s">
        <v>1455</v>
      </c>
      <c r="B1002" s="191" t="s">
        <v>6</v>
      </c>
      <c r="C1002" s="182" t="s">
        <v>7</v>
      </c>
      <c r="D1002" s="182" t="s">
        <v>8</v>
      </c>
      <c r="E1002" s="218" t="s">
        <v>180</v>
      </c>
      <c r="F1002" s="218"/>
      <c r="G1002" s="192" t="s">
        <v>9</v>
      </c>
      <c r="H1002" s="191" t="s">
        <v>10</v>
      </c>
      <c r="I1002" s="191" t="s">
        <v>11</v>
      </c>
      <c r="J1002" s="191" t="s">
        <v>13</v>
      </c>
    </row>
    <row r="1003" spans="1:10" ht="24" customHeight="1" x14ac:dyDescent="0.2">
      <c r="A1003" s="183" t="s">
        <v>181</v>
      </c>
      <c r="B1003" s="75" t="s">
        <v>1303</v>
      </c>
      <c r="C1003" s="183" t="s">
        <v>25</v>
      </c>
      <c r="D1003" s="183" t="s">
        <v>1304</v>
      </c>
      <c r="E1003" s="249" t="s">
        <v>480</v>
      </c>
      <c r="F1003" s="249"/>
      <c r="G1003" s="76" t="s">
        <v>77</v>
      </c>
      <c r="H1003" s="77">
        <v>1</v>
      </c>
      <c r="I1003" s="78">
        <v>75.180000000000007</v>
      </c>
      <c r="J1003" s="78">
        <v>75.180000000000007</v>
      </c>
    </row>
    <row r="1004" spans="1:10" ht="24" customHeight="1" x14ac:dyDescent="0.2">
      <c r="A1004" s="179" t="s">
        <v>183</v>
      </c>
      <c r="B1004" s="79" t="s">
        <v>485</v>
      </c>
      <c r="C1004" s="179" t="s">
        <v>21</v>
      </c>
      <c r="D1004" s="179" t="s">
        <v>486</v>
      </c>
      <c r="E1004" s="250" t="s">
        <v>188</v>
      </c>
      <c r="F1004" s="250"/>
      <c r="G1004" s="80" t="s">
        <v>31</v>
      </c>
      <c r="H1004" s="81">
        <v>2</v>
      </c>
      <c r="I1004" s="82">
        <v>21.02</v>
      </c>
      <c r="J1004" s="82">
        <v>42.04</v>
      </c>
    </row>
    <row r="1005" spans="1:10" ht="24" customHeight="1" x14ac:dyDescent="0.2">
      <c r="A1005" s="179" t="s">
        <v>183</v>
      </c>
      <c r="B1005" s="79" t="s">
        <v>189</v>
      </c>
      <c r="C1005" s="179" t="s">
        <v>21</v>
      </c>
      <c r="D1005" s="179" t="s">
        <v>190</v>
      </c>
      <c r="E1005" s="250" t="s">
        <v>188</v>
      </c>
      <c r="F1005" s="250"/>
      <c r="G1005" s="80" t="s">
        <v>31</v>
      </c>
      <c r="H1005" s="81">
        <v>2</v>
      </c>
      <c r="I1005" s="82">
        <v>16.57</v>
      </c>
      <c r="J1005" s="82">
        <v>33.14</v>
      </c>
    </row>
    <row r="1006" spans="1:10" ht="25.5" x14ac:dyDescent="0.2">
      <c r="A1006" s="181"/>
      <c r="B1006" s="181"/>
      <c r="C1006" s="181"/>
      <c r="D1006" s="181"/>
      <c r="E1006" s="181" t="s">
        <v>199</v>
      </c>
      <c r="F1006" s="87">
        <v>49.74</v>
      </c>
      <c r="G1006" s="181" t="s">
        <v>200</v>
      </c>
      <c r="H1006" s="87">
        <v>0</v>
      </c>
      <c r="I1006" s="181" t="s">
        <v>201</v>
      </c>
      <c r="J1006" s="87">
        <v>49.74</v>
      </c>
    </row>
    <row r="1007" spans="1:10" ht="15" thickBot="1" x14ac:dyDescent="0.25">
      <c r="A1007" s="181"/>
      <c r="B1007" s="181"/>
      <c r="C1007" s="181"/>
      <c r="D1007" s="181"/>
      <c r="E1007" s="181" t="s">
        <v>202</v>
      </c>
      <c r="F1007" s="87">
        <v>18.03</v>
      </c>
      <c r="G1007" s="181"/>
      <c r="H1007" s="252" t="s">
        <v>203</v>
      </c>
      <c r="I1007" s="252"/>
      <c r="J1007" s="87">
        <v>93.21</v>
      </c>
    </row>
    <row r="1008" spans="1:10" ht="0.95" customHeight="1" thickTop="1" x14ac:dyDescent="0.2">
      <c r="A1008" s="88"/>
      <c r="B1008" s="88"/>
      <c r="C1008" s="88"/>
      <c r="D1008" s="88"/>
      <c r="E1008" s="88"/>
      <c r="F1008" s="88"/>
      <c r="G1008" s="88"/>
      <c r="H1008" s="88"/>
      <c r="I1008" s="88"/>
      <c r="J1008" s="88"/>
    </row>
    <row r="1009" spans="1:10" ht="18" customHeight="1" x14ac:dyDescent="0.2">
      <c r="A1009" s="182" t="s">
        <v>1457</v>
      </c>
      <c r="B1009" s="191" t="s">
        <v>6</v>
      </c>
      <c r="C1009" s="182" t="s">
        <v>7</v>
      </c>
      <c r="D1009" s="182" t="s">
        <v>8</v>
      </c>
      <c r="E1009" s="218" t="s">
        <v>180</v>
      </c>
      <c r="F1009" s="218"/>
      <c r="G1009" s="192" t="s">
        <v>9</v>
      </c>
      <c r="H1009" s="191" t="s">
        <v>10</v>
      </c>
      <c r="I1009" s="191" t="s">
        <v>11</v>
      </c>
      <c r="J1009" s="191" t="s">
        <v>13</v>
      </c>
    </row>
    <row r="1010" spans="1:10" ht="24" customHeight="1" x14ac:dyDescent="0.2">
      <c r="A1010" s="183" t="s">
        <v>181</v>
      </c>
      <c r="B1010" s="75" t="s">
        <v>1293</v>
      </c>
      <c r="C1010" s="183" t="s">
        <v>21</v>
      </c>
      <c r="D1010" s="183" t="s">
        <v>1294</v>
      </c>
      <c r="E1010" s="249" t="s">
        <v>480</v>
      </c>
      <c r="F1010" s="249"/>
      <c r="G1010" s="76" t="s">
        <v>77</v>
      </c>
      <c r="H1010" s="77">
        <v>1</v>
      </c>
      <c r="I1010" s="78">
        <v>12.69</v>
      </c>
      <c r="J1010" s="78">
        <v>12.69</v>
      </c>
    </row>
    <row r="1011" spans="1:10" ht="24" customHeight="1" x14ac:dyDescent="0.2">
      <c r="A1011" s="179" t="s">
        <v>183</v>
      </c>
      <c r="B1011" s="79" t="s">
        <v>483</v>
      </c>
      <c r="C1011" s="179" t="s">
        <v>21</v>
      </c>
      <c r="D1011" s="179" t="s">
        <v>484</v>
      </c>
      <c r="E1011" s="250" t="s">
        <v>188</v>
      </c>
      <c r="F1011" s="250"/>
      <c r="G1011" s="80" t="s">
        <v>31</v>
      </c>
      <c r="H1011" s="81">
        <v>4.7600000000000003E-2</v>
      </c>
      <c r="I1011" s="82">
        <v>16.690000000000001</v>
      </c>
      <c r="J1011" s="82">
        <v>0.79</v>
      </c>
    </row>
    <row r="1012" spans="1:10" ht="24" customHeight="1" x14ac:dyDescent="0.2">
      <c r="A1012" s="179" t="s">
        <v>183</v>
      </c>
      <c r="B1012" s="79" t="s">
        <v>485</v>
      </c>
      <c r="C1012" s="179" t="s">
        <v>21</v>
      </c>
      <c r="D1012" s="179" t="s">
        <v>486</v>
      </c>
      <c r="E1012" s="250" t="s">
        <v>188</v>
      </c>
      <c r="F1012" s="250"/>
      <c r="G1012" s="80" t="s">
        <v>31</v>
      </c>
      <c r="H1012" s="81">
        <v>4.7600000000000003E-2</v>
      </c>
      <c r="I1012" s="82">
        <v>21.02</v>
      </c>
      <c r="J1012" s="82">
        <v>1</v>
      </c>
    </row>
    <row r="1013" spans="1:10" ht="24" customHeight="1" x14ac:dyDescent="0.2">
      <c r="A1013" s="180" t="s">
        <v>191</v>
      </c>
      <c r="B1013" s="83" t="s">
        <v>547</v>
      </c>
      <c r="C1013" s="180" t="s">
        <v>21</v>
      </c>
      <c r="D1013" s="180" t="s">
        <v>548</v>
      </c>
      <c r="E1013" s="251" t="s">
        <v>194</v>
      </c>
      <c r="F1013" s="251"/>
      <c r="G1013" s="84" t="s">
        <v>77</v>
      </c>
      <c r="H1013" s="85">
        <v>1</v>
      </c>
      <c r="I1013" s="86">
        <v>9.8800000000000008</v>
      </c>
      <c r="J1013" s="86">
        <v>9.8800000000000008</v>
      </c>
    </row>
    <row r="1014" spans="1:10" ht="36" customHeight="1" x14ac:dyDescent="0.2">
      <c r="A1014" s="180" t="s">
        <v>191</v>
      </c>
      <c r="B1014" s="83" t="s">
        <v>549</v>
      </c>
      <c r="C1014" s="180" t="s">
        <v>21</v>
      </c>
      <c r="D1014" s="180" t="s">
        <v>550</v>
      </c>
      <c r="E1014" s="251" t="s">
        <v>194</v>
      </c>
      <c r="F1014" s="251"/>
      <c r="G1014" s="84" t="s">
        <v>77</v>
      </c>
      <c r="H1014" s="85">
        <v>1</v>
      </c>
      <c r="I1014" s="86">
        <v>1.02</v>
      </c>
      <c r="J1014" s="86">
        <v>1.02</v>
      </c>
    </row>
    <row r="1015" spans="1:10" ht="25.5" x14ac:dyDescent="0.2">
      <c r="A1015" s="181"/>
      <c r="B1015" s="181"/>
      <c r="C1015" s="181"/>
      <c r="D1015" s="181"/>
      <c r="E1015" s="181" t="s">
        <v>199</v>
      </c>
      <c r="F1015" s="87">
        <v>1.17</v>
      </c>
      <c r="G1015" s="181" t="s">
        <v>200</v>
      </c>
      <c r="H1015" s="87">
        <v>0</v>
      </c>
      <c r="I1015" s="181" t="s">
        <v>201</v>
      </c>
      <c r="J1015" s="87">
        <v>1.17</v>
      </c>
    </row>
    <row r="1016" spans="1:10" ht="15" thickBot="1" x14ac:dyDescent="0.25">
      <c r="A1016" s="181"/>
      <c r="B1016" s="181"/>
      <c r="C1016" s="181"/>
      <c r="D1016" s="181"/>
      <c r="E1016" s="181" t="s">
        <v>202</v>
      </c>
      <c r="F1016" s="87">
        <v>3.04</v>
      </c>
      <c r="G1016" s="181"/>
      <c r="H1016" s="252" t="s">
        <v>203</v>
      </c>
      <c r="I1016" s="252"/>
      <c r="J1016" s="87">
        <v>15.73</v>
      </c>
    </row>
    <row r="1017" spans="1:10" ht="0.95" customHeight="1" thickTop="1" x14ac:dyDescent="0.2">
      <c r="A1017" s="88"/>
      <c r="B1017" s="88"/>
      <c r="C1017" s="88"/>
      <c r="D1017" s="88"/>
      <c r="E1017" s="88"/>
      <c r="F1017" s="88"/>
      <c r="G1017" s="88"/>
      <c r="H1017" s="88"/>
      <c r="I1017" s="88"/>
      <c r="J1017" s="88"/>
    </row>
    <row r="1018" spans="1:10" ht="18" customHeight="1" x14ac:dyDescent="0.2">
      <c r="A1018" s="182" t="s">
        <v>1458</v>
      </c>
      <c r="B1018" s="191" t="s">
        <v>6</v>
      </c>
      <c r="C1018" s="182" t="s">
        <v>7</v>
      </c>
      <c r="D1018" s="182" t="s">
        <v>8</v>
      </c>
      <c r="E1018" s="218" t="s">
        <v>180</v>
      </c>
      <c r="F1018" s="218"/>
      <c r="G1018" s="192" t="s">
        <v>9</v>
      </c>
      <c r="H1018" s="191" t="s">
        <v>10</v>
      </c>
      <c r="I1018" s="191" t="s">
        <v>11</v>
      </c>
      <c r="J1018" s="191" t="s">
        <v>13</v>
      </c>
    </row>
    <row r="1019" spans="1:10" ht="24" customHeight="1" x14ac:dyDescent="0.2">
      <c r="A1019" s="183" t="s">
        <v>181</v>
      </c>
      <c r="B1019" s="75" t="s">
        <v>148</v>
      </c>
      <c r="C1019" s="183" t="s">
        <v>21</v>
      </c>
      <c r="D1019" s="183" t="s">
        <v>1313</v>
      </c>
      <c r="E1019" s="249" t="s">
        <v>480</v>
      </c>
      <c r="F1019" s="249"/>
      <c r="G1019" s="76" t="s">
        <v>77</v>
      </c>
      <c r="H1019" s="77">
        <v>1</v>
      </c>
      <c r="I1019" s="78">
        <v>13.69</v>
      </c>
      <c r="J1019" s="78">
        <v>13.69</v>
      </c>
    </row>
    <row r="1020" spans="1:10" ht="24" customHeight="1" x14ac:dyDescent="0.2">
      <c r="A1020" s="179" t="s">
        <v>183</v>
      </c>
      <c r="B1020" s="79" t="s">
        <v>485</v>
      </c>
      <c r="C1020" s="179" t="s">
        <v>21</v>
      </c>
      <c r="D1020" s="179" t="s">
        <v>486</v>
      </c>
      <c r="E1020" s="250" t="s">
        <v>188</v>
      </c>
      <c r="F1020" s="250"/>
      <c r="G1020" s="80" t="s">
        <v>31</v>
      </c>
      <c r="H1020" s="81">
        <v>6.6299999999999998E-2</v>
      </c>
      <c r="I1020" s="82">
        <v>21.02</v>
      </c>
      <c r="J1020" s="82">
        <v>1.39</v>
      </c>
    </row>
    <row r="1021" spans="1:10" ht="24" customHeight="1" x14ac:dyDescent="0.2">
      <c r="A1021" s="179" t="s">
        <v>183</v>
      </c>
      <c r="B1021" s="79" t="s">
        <v>483</v>
      </c>
      <c r="C1021" s="179" t="s">
        <v>21</v>
      </c>
      <c r="D1021" s="179" t="s">
        <v>484</v>
      </c>
      <c r="E1021" s="250" t="s">
        <v>188</v>
      </c>
      <c r="F1021" s="250"/>
      <c r="G1021" s="80" t="s">
        <v>31</v>
      </c>
      <c r="H1021" s="81">
        <v>6.6299999999999998E-2</v>
      </c>
      <c r="I1021" s="82">
        <v>16.690000000000001</v>
      </c>
      <c r="J1021" s="82">
        <v>1.1000000000000001</v>
      </c>
    </row>
    <row r="1022" spans="1:10" ht="24" customHeight="1" x14ac:dyDescent="0.2">
      <c r="A1022" s="180" t="s">
        <v>191</v>
      </c>
      <c r="B1022" s="83" t="s">
        <v>547</v>
      </c>
      <c r="C1022" s="180" t="s">
        <v>21</v>
      </c>
      <c r="D1022" s="180" t="s">
        <v>548</v>
      </c>
      <c r="E1022" s="251" t="s">
        <v>194</v>
      </c>
      <c r="F1022" s="251"/>
      <c r="G1022" s="84" t="s">
        <v>77</v>
      </c>
      <c r="H1022" s="85">
        <v>1</v>
      </c>
      <c r="I1022" s="86">
        <v>9.8800000000000008</v>
      </c>
      <c r="J1022" s="86">
        <v>9.8800000000000008</v>
      </c>
    </row>
    <row r="1023" spans="1:10" ht="36" customHeight="1" x14ac:dyDescent="0.2">
      <c r="A1023" s="180" t="s">
        <v>191</v>
      </c>
      <c r="B1023" s="83" t="s">
        <v>551</v>
      </c>
      <c r="C1023" s="180" t="s">
        <v>21</v>
      </c>
      <c r="D1023" s="180" t="s">
        <v>552</v>
      </c>
      <c r="E1023" s="251" t="s">
        <v>194</v>
      </c>
      <c r="F1023" s="251"/>
      <c r="G1023" s="84" t="s">
        <v>77</v>
      </c>
      <c r="H1023" s="85">
        <v>1</v>
      </c>
      <c r="I1023" s="86">
        <v>1.32</v>
      </c>
      <c r="J1023" s="86">
        <v>1.32</v>
      </c>
    </row>
    <row r="1024" spans="1:10" ht="25.5" x14ac:dyDescent="0.2">
      <c r="A1024" s="181"/>
      <c r="B1024" s="181"/>
      <c r="C1024" s="181"/>
      <c r="D1024" s="181"/>
      <c r="E1024" s="181" t="s">
        <v>199</v>
      </c>
      <c r="F1024" s="87">
        <v>1.64</v>
      </c>
      <c r="G1024" s="181" t="s">
        <v>200</v>
      </c>
      <c r="H1024" s="87">
        <v>0</v>
      </c>
      <c r="I1024" s="181" t="s">
        <v>201</v>
      </c>
      <c r="J1024" s="87">
        <v>1.64</v>
      </c>
    </row>
    <row r="1025" spans="1:10" ht="15" thickBot="1" x14ac:dyDescent="0.25">
      <c r="A1025" s="181"/>
      <c r="B1025" s="181"/>
      <c r="C1025" s="181"/>
      <c r="D1025" s="181"/>
      <c r="E1025" s="181" t="s">
        <v>202</v>
      </c>
      <c r="F1025" s="87">
        <v>3.28</v>
      </c>
      <c r="G1025" s="181"/>
      <c r="H1025" s="252" t="s">
        <v>203</v>
      </c>
      <c r="I1025" s="252"/>
      <c r="J1025" s="87">
        <v>16.97</v>
      </c>
    </row>
    <row r="1026" spans="1:10" ht="0.95" customHeight="1" thickTop="1" x14ac:dyDescent="0.2">
      <c r="A1026" s="88"/>
      <c r="B1026" s="88"/>
      <c r="C1026" s="88"/>
      <c r="D1026" s="88"/>
      <c r="E1026" s="88"/>
      <c r="F1026" s="88"/>
      <c r="G1026" s="88"/>
      <c r="H1026" s="88"/>
      <c r="I1026" s="88"/>
      <c r="J1026" s="88"/>
    </row>
    <row r="1027" spans="1:10" ht="18" customHeight="1" x14ac:dyDescent="0.2">
      <c r="A1027" s="182" t="s">
        <v>1459</v>
      </c>
      <c r="B1027" s="191" t="s">
        <v>6</v>
      </c>
      <c r="C1027" s="182" t="s">
        <v>7</v>
      </c>
      <c r="D1027" s="182" t="s">
        <v>8</v>
      </c>
      <c r="E1027" s="218" t="s">
        <v>180</v>
      </c>
      <c r="F1027" s="218"/>
      <c r="G1027" s="192" t="s">
        <v>9</v>
      </c>
      <c r="H1027" s="191" t="s">
        <v>10</v>
      </c>
      <c r="I1027" s="191" t="s">
        <v>11</v>
      </c>
      <c r="J1027" s="191" t="s">
        <v>13</v>
      </c>
    </row>
    <row r="1028" spans="1:10" ht="24" customHeight="1" x14ac:dyDescent="0.2">
      <c r="A1028" s="183" t="s">
        <v>181</v>
      </c>
      <c r="B1028" s="75" t="s">
        <v>1256</v>
      </c>
      <c r="C1028" s="183" t="s">
        <v>25</v>
      </c>
      <c r="D1028" s="183" t="s">
        <v>1257</v>
      </c>
      <c r="E1028" s="249" t="s">
        <v>1258</v>
      </c>
      <c r="F1028" s="249"/>
      <c r="G1028" s="76" t="s">
        <v>77</v>
      </c>
      <c r="H1028" s="77">
        <v>1</v>
      </c>
      <c r="I1028" s="78">
        <v>137.57</v>
      </c>
      <c r="J1028" s="78">
        <v>137.57</v>
      </c>
    </row>
    <row r="1029" spans="1:10" ht="24" customHeight="1" x14ac:dyDescent="0.2">
      <c r="A1029" s="179" t="s">
        <v>183</v>
      </c>
      <c r="B1029" s="79" t="s">
        <v>485</v>
      </c>
      <c r="C1029" s="179" t="s">
        <v>21</v>
      </c>
      <c r="D1029" s="179" t="s">
        <v>486</v>
      </c>
      <c r="E1029" s="250" t="s">
        <v>188</v>
      </c>
      <c r="F1029" s="250"/>
      <c r="G1029" s="80" t="s">
        <v>31</v>
      </c>
      <c r="H1029" s="81">
        <v>0.6</v>
      </c>
      <c r="I1029" s="82">
        <v>21.02</v>
      </c>
      <c r="J1029" s="82">
        <v>12.61</v>
      </c>
    </row>
    <row r="1030" spans="1:10" ht="24" customHeight="1" x14ac:dyDescent="0.2">
      <c r="A1030" s="179" t="s">
        <v>183</v>
      </c>
      <c r="B1030" s="79" t="s">
        <v>483</v>
      </c>
      <c r="C1030" s="179" t="s">
        <v>21</v>
      </c>
      <c r="D1030" s="179" t="s">
        <v>484</v>
      </c>
      <c r="E1030" s="250" t="s">
        <v>188</v>
      </c>
      <c r="F1030" s="250"/>
      <c r="G1030" s="80" t="s">
        <v>31</v>
      </c>
      <c r="H1030" s="81">
        <v>0.6</v>
      </c>
      <c r="I1030" s="82">
        <v>16.690000000000001</v>
      </c>
      <c r="J1030" s="82">
        <v>10.01</v>
      </c>
    </row>
    <row r="1031" spans="1:10" ht="24" customHeight="1" x14ac:dyDescent="0.2">
      <c r="A1031" s="180" t="s">
        <v>191</v>
      </c>
      <c r="B1031" s="83" t="s">
        <v>1649</v>
      </c>
      <c r="C1031" s="180" t="s">
        <v>105</v>
      </c>
      <c r="D1031" s="180" t="s">
        <v>1257</v>
      </c>
      <c r="E1031" s="251" t="s">
        <v>194</v>
      </c>
      <c r="F1031" s="251"/>
      <c r="G1031" s="84" t="s">
        <v>77</v>
      </c>
      <c r="H1031" s="85">
        <v>1</v>
      </c>
      <c r="I1031" s="86">
        <v>114.95</v>
      </c>
      <c r="J1031" s="86">
        <v>114.95</v>
      </c>
    </row>
    <row r="1032" spans="1:10" ht="25.5" x14ac:dyDescent="0.2">
      <c r="A1032" s="181"/>
      <c r="B1032" s="181"/>
      <c r="C1032" s="181"/>
      <c r="D1032" s="181"/>
      <c r="E1032" s="181" t="s">
        <v>199</v>
      </c>
      <c r="F1032" s="87">
        <v>14.9</v>
      </c>
      <c r="G1032" s="181" t="s">
        <v>200</v>
      </c>
      <c r="H1032" s="87">
        <v>0</v>
      </c>
      <c r="I1032" s="181" t="s">
        <v>201</v>
      </c>
      <c r="J1032" s="87">
        <v>14.9</v>
      </c>
    </row>
    <row r="1033" spans="1:10" ht="15" thickBot="1" x14ac:dyDescent="0.25">
      <c r="A1033" s="181"/>
      <c r="B1033" s="181"/>
      <c r="C1033" s="181"/>
      <c r="D1033" s="181"/>
      <c r="E1033" s="181" t="s">
        <v>202</v>
      </c>
      <c r="F1033" s="87">
        <v>33</v>
      </c>
      <c r="G1033" s="181"/>
      <c r="H1033" s="252" t="s">
        <v>203</v>
      </c>
      <c r="I1033" s="252"/>
      <c r="J1033" s="87">
        <v>170.57</v>
      </c>
    </row>
    <row r="1034" spans="1:10" ht="0.95" customHeight="1" thickTop="1" x14ac:dyDescent="0.2">
      <c r="A1034" s="88"/>
      <c r="B1034" s="88"/>
      <c r="C1034" s="88"/>
      <c r="D1034" s="88"/>
      <c r="E1034" s="88"/>
      <c r="F1034" s="88"/>
      <c r="G1034" s="88"/>
      <c r="H1034" s="88"/>
      <c r="I1034" s="88"/>
      <c r="J1034" s="88"/>
    </row>
    <row r="1035" spans="1:10" ht="18" customHeight="1" x14ac:dyDescent="0.2">
      <c r="A1035" s="182" t="s">
        <v>1460</v>
      </c>
      <c r="B1035" s="191" t="s">
        <v>6</v>
      </c>
      <c r="C1035" s="182" t="s">
        <v>7</v>
      </c>
      <c r="D1035" s="182" t="s">
        <v>8</v>
      </c>
      <c r="E1035" s="218" t="s">
        <v>180</v>
      </c>
      <c r="F1035" s="218"/>
      <c r="G1035" s="192" t="s">
        <v>9</v>
      </c>
      <c r="H1035" s="191" t="s">
        <v>10</v>
      </c>
      <c r="I1035" s="191" t="s">
        <v>11</v>
      </c>
      <c r="J1035" s="191" t="s">
        <v>13</v>
      </c>
    </row>
    <row r="1036" spans="1:10" ht="24" customHeight="1" x14ac:dyDescent="0.2">
      <c r="A1036" s="183" t="s">
        <v>181</v>
      </c>
      <c r="B1036" s="75" t="s">
        <v>146</v>
      </c>
      <c r="C1036" s="183" t="s">
        <v>25</v>
      </c>
      <c r="D1036" s="183" t="s">
        <v>147</v>
      </c>
      <c r="E1036" s="249" t="s">
        <v>480</v>
      </c>
      <c r="F1036" s="249"/>
      <c r="G1036" s="76" t="s">
        <v>77</v>
      </c>
      <c r="H1036" s="77">
        <v>1</v>
      </c>
      <c r="I1036" s="78">
        <v>123.3</v>
      </c>
      <c r="J1036" s="78">
        <v>123.3</v>
      </c>
    </row>
    <row r="1037" spans="1:10" ht="24" customHeight="1" x14ac:dyDescent="0.2">
      <c r="A1037" s="179" t="s">
        <v>183</v>
      </c>
      <c r="B1037" s="79" t="s">
        <v>485</v>
      </c>
      <c r="C1037" s="179" t="s">
        <v>21</v>
      </c>
      <c r="D1037" s="179" t="s">
        <v>486</v>
      </c>
      <c r="E1037" s="250" t="s">
        <v>188</v>
      </c>
      <c r="F1037" s="250"/>
      <c r="G1037" s="80" t="s">
        <v>31</v>
      </c>
      <c r="H1037" s="81">
        <v>0.2</v>
      </c>
      <c r="I1037" s="82">
        <v>21.02</v>
      </c>
      <c r="J1037" s="82">
        <v>4.2</v>
      </c>
    </row>
    <row r="1038" spans="1:10" ht="24" customHeight="1" x14ac:dyDescent="0.2">
      <c r="A1038" s="180" t="s">
        <v>191</v>
      </c>
      <c r="B1038" s="83" t="s">
        <v>545</v>
      </c>
      <c r="C1038" s="180" t="s">
        <v>105</v>
      </c>
      <c r="D1038" s="180" t="s">
        <v>546</v>
      </c>
      <c r="E1038" s="251" t="s">
        <v>194</v>
      </c>
      <c r="F1038" s="251"/>
      <c r="G1038" s="84" t="s">
        <v>77</v>
      </c>
      <c r="H1038" s="85">
        <v>1</v>
      </c>
      <c r="I1038" s="86">
        <v>119.1</v>
      </c>
      <c r="J1038" s="86">
        <v>119.1</v>
      </c>
    </row>
    <row r="1039" spans="1:10" ht="25.5" x14ac:dyDescent="0.2">
      <c r="A1039" s="181"/>
      <c r="B1039" s="181"/>
      <c r="C1039" s="181"/>
      <c r="D1039" s="181"/>
      <c r="E1039" s="181" t="s">
        <v>199</v>
      </c>
      <c r="F1039" s="87">
        <v>2.91</v>
      </c>
      <c r="G1039" s="181" t="s">
        <v>200</v>
      </c>
      <c r="H1039" s="87">
        <v>0</v>
      </c>
      <c r="I1039" s="181" t="s">
        <v>201</v>
      </c>
      <c r="J1039" s="87">
        <v>2.91</v>
      </c>
    </row>
    <row r="1040" spans="1:10" ht="15" thickBot="1" x14ac:dyDescent="0.25">
      <c r="A1040" s="181"/>
      <c r="B1040" s="181"/>
      <c r="C1040" s="181"/>
      <c r="D1040" s="181"/>
      <c r="E1040" s="181" t="s">
        <v>202</v>
      </c>
      <c r="F1040" s="87">
        <v>29.57</v>
      </c>
      <c r="G1040" s="181"/>
      <c r="H1040" s="252" t="s">
        <v>203</v>
      </c>
      <c r="I1040" s="252"/>
      <c r="J1040" s="87">
        <v>152.87</v>
      </c>
    </row>
    <row r="1041" spans="1:10" ht="0.95" customHeight="1" thickTop="1" x14ac:dyDescent="0.2">
      <c r="A1041" s="88"/>
      <c r="B1041" s="88"/>
      <c r="C1041" s="88"/>
      <c r="D1041" s="88"/>
      <c r="E1041" s="88"/>
      <c r="F1041" s="88"/>
      <c r="G1041" s="88"/>
      <c r="H1041" s="88"/>
      <c r="I1041" s="88"/>
      <c r="J1041" s="88"/>
    </row>
    <row r="1042" spans="1:10" ht="18" customHeight="1" x14ac:dyDescent="0.2">
      <c r="A1042" s="182" t="s">
        <v>1461</v>
      </c>
      <c r="B1042" s="191" t="s">
        <v>6</v>
      </c>
      <c r="C1042" s="182" t="s">
        <v>7</v>
      </c>
      <c r="D1042" s="182" t="s">
        <v>8</v>
      </c>
      <c r="E1042" s="218" t="s">
        <v>180</v>
      </c>
      <c r="F1042" s="218"/>
      <c r="G1042" s="192" t="s">
        <v>9</v>
      </c>
      <c r="H1042" s="191" t="s">
        <v>10</v>
      </c>
      <c r="I1042" s="191" t="s">
        <v>11</v>
      </c>
      <c r="J1042" s="191" t="s">
        <v>13</v>
      </c>
    </row>
    <row r="1043" spans="1:10" ht="24" customHeight="1" x14ac:dyDescent="0.2">
      <c r="A1043" s="183" t="s">
        <v>181</v>
      </c>
      <c r="B1043" s="75" t="s">
        <v>1279</v>
      </c>
      <c r="C1043" s="183" t="s">
        <v>21</v>
      </c>
      <c r="D1043" s="183" t="s">
        <v>1280</v>
      </c>
      <c r="E1043" s="249" t="s">
        <v>480</v>
      </c>
      <c r="F1043" s="249"/>
      <c r="G1043" s="76" t="s">
        <v>77</v>
      </c>
      <c r="H1043" s="77">
        <v>1</v>
      </c>
      <c r="I1043" s="78">
        <v>64.5</v>
      </c>
      <c r="J1043" s="78">
        <v>64.5</v>
      </c>
    </row>
    <row r="1044" spans="1:10" ht="24" customHeight="1" x14ac:dyDescent="0.2">
      <c r="A1044" s="179" t="s">
        <v>183</v>
      </c>
      <c r="B1044" s="79" t="s">
        <v>485</v>
      </c>
      <c r="C1044" s="179" t="s">
        <v>21</v>
      </c>
      <c r="D1044" s="179" t="s">
        <v>486</v>
      </c>
      <c r="E1044" s="250" t="s">
        <v>188</v>
      </c>
      <c r="F1044" s="250"/>
      <c r="G1044" s="80" t="s">
        <v>31</v>
      </c>
      <c r="H1044" s="81">
        <v>0.25309999999999999</v>
      </c>
      <c r="I1044" s="82">
        <v>21.02</v>
      </c>
      <c r="J1044" s="82">
        <v>5.32</v>
      </c>
    </row>
    <row r="1045" spans="1:10" ht="24" customHeight="1" x14ac:dyDescent="0.2">
      <c r="A1045" s="179" t="s">
        <v>183</v>
      </c>
      <c r="B1045" s="79" t="s">
        <v>483</v>
      </c>
      <c r="C1045" s="179" t="s">
        <v>21</v>
      </c>
      <c r="D1045" s="179" t="s">
        <v>484</v>
      </c>
      <c r="E1045" s="250" t="s">
        <v>188</v>
      </c>
      <c r="F1045" s="250"/>
      <c r="G1045" s="80" t="s">
        <v>31</v>
      </c>
      <c r="H1045" s="81">
        <v>0.25309999999999999</v>
      </c>
      <c r="I1045" s="82">
        <v>16.690000000000001</v>
      </c>
      <c r="J1045" s="82">
        <v>4.22</v>
      </c>
    </row>
    <row r="1046" spans="1:10" ht="36" customHeight="1" x14ac:dyDescent="0.2">
      <c r="A1046" s="180" t="s">
        <v>191</v>
      </c>
      <c r="B1046" s="83" t="s">
        <v>1650</v>
      </c>
      <c r="C1046" s="180" t="s">
        <v>21</v>
      </c>
      <c r="D1046" s="180" t="s">
        <v>1651</v>
      </c>
      <c r="E1046" s="251" t="s">
        <v>194</v>
      </c>
      <c r="F1046" s="251"/>
      <c r="G1046" s="84" t="s">
        <v>77</v>
      </c>
      <c r="H1046" s="85">
        <v>1</v>
      </c>
      <c r="I1046" s="86">
        <v>54.96</v>
      </c>
      <c r="J1046" s="86">
        <v>54.96</v>
      </c>
    </row>
    <row r="1047" spans="1:10" ht="25.5" x14ac:dyDescent="0.2">
      <c r="A1047" s="181"/>
      <c r="B1047" s="181"/>
      <c r="C1047" s="181"/>
      <c r="D1047" s="181"/>
      <c r="E1047" s="181" t="s">
        <v>199</v>
      </c>
      <c r="F1047" s="87">
        <v>6.28</v>
      </c>
      <c r="G1047" s="181" t="s">
        <v>200</v>
      </c>
      <c r="H1047" s="87">
        <v>0</v>
      </c>
      <c r="I1047" s="181" t="s">
        <v>201</v>
      </c>
      <c r="J1047" s="87">
        <v>6.28</v>
      </c>
    </row>
    <row r="1048" spans="1:10" ht="15" thickBot="1" x14ac:dyDescent="0.25">
      <c r="A1048" s="181"/>
      <c r="B1048" s="181"/>
      <c r="C1048" s="181"/>
      <c r="D1048" s="181"/>
      <c r="E1048" s="181" t="s">
        <v>202</v>
      </c>
      <c r="F1048" s="87">
        <v>15.47</v>
      </c>
      <c r="G1048" s="181"/>
      <c r="H1048" s="252" t="s">
        <v>203</v>
      </c>
      <c r="I1048" s="252"/>
      <c r="J1048" s="87">
        <v>79.97</v>
      </c>
    </row>
    <row r="1049" spans="1:10" ht="0.95" customHeight="1" thickTop="1" x14ac:dyDescent="0.2">
      <c r="A1049" s="88"/>
      <c r="B1049" s="88"/>
      <c r="C1049" s="88"/>
      <c r="D1049" s="88"/>
      <c r="E1049" s="88"/>
      <c r="F1049" s="88"/>
      <c r="G1049" s="88"/>
      <c r="H1049" s="88"/>
      <c r="I1049" s="88"/>
      <c r="J1049" s="88"/>
    </row>
    <row r="1050" spans="1:10" ht="18" customHeight="1" x14ac:dyDescent="0.2">
      <c r="A1050" s="182" t="s">
        <v>1462</v>
      </c>
      <c r="B1050" s="191" t="s">
        <v>6</v>
      </c>
      <c r="C1050" s="182" t="s">
        <v>7</v>
      </c>
      <c r="D1050" s="182" t="s">
        <v>8</v>
      </c>
      <c r="E1050" s="218" t="s">
        <v>180</v>
      </c>
      <c r="F1050" s="218"/>
      <c r="G1050" s="192" t="s">
        <v>9</v>
      </c>
      <c r="H1050" s="191" t="s">
        <v>10</v>
      </c>
      <c r="I1050" s="191" t="s">
        <v>11</v>
      </c>
      <c r="J1050" s="191" t="s">
        <v>13</v>
      </c>
    </row>
    <row r="1051" spans="1:10" ht="36" customHeight="1" x14ac:dyDescent="0.2">
      <c r="A1051" s="183" t="s">
        <v>181</v>
      </c>
      <c r="B1051" s="75" t="s">
        <v>1238</v>
      </c>
      <c r="C1051" s="183" t="s">
        <v>21</v>
      </c>
      <c r="D1051" s="183" t="s">
        <v>1239</v>
      </c>
      <c r="E1051" s="249" t="s">
        <v>480</v>
      </c>
      <c r="F1051" s="249"/>
      <c r="G1051" s="76" t="s">
        <v>39</v>
      </c>
      <c r="H1051" s="77">
        <v>1</v>
      </c>
      <c r="I1051" s="78">
        <v>8.59</v>
      </c>
      <c r="J1051" s="78">
        <v>8.59</v>
      </c>
    </row>
    <row r="1052" spans="1:10" ht="24" customHeight="1" x14ac:dyDescent="0.2">
      <c r="A1052" s="179" t="s">
        <v>183</v>
      </c>
      <c r="B1052" s="79" t="s">
        <v>485</v>
      </c>
      <c r="C1052" s="179" t="s">
        <v>21</v>
      </c>
      <c r="D1052" s="179" t="s">
        <v>486</v>
      </c>
      <c r="E1052" s="250" t="s">
        <v>188</v>
      </c>
      <c r="F1052" s="250"/>
      <c r="G1052" s="80" t="s">
        <v>31</v>
      </c>
      <c r="H1052" s="81">
        <v>5.1999999999999998E-2</v>
      </c>
      <c r="I1052" s="82">
        <v>21.02</v>
      </c>
      <c r="J1052" s="82">
        <v>1.0900000000000001</v>
      </c>
    </row>
    <row r="1053" spans="1:10" ht="24" customHeight="1" x14ac:dyDescent="0.2">
      <c r="A1053" s="179" t="s">
        <v>183</v>
      </c>
      <c r="B1053" s="79" t="s">
        <v>483</v>
      </c>
      <c r="C1053" s="179" t="s">
        <v>21</v>
      </c>
      <c r="D1053" s="179" t="s">
        <v>484</v>
      </c>
      <c r="E1053" s="250" t="s">
        <v>188</v>
      </c>
      <c r="F1053" s="250"/>
      <c r="G1053" s="80" t="s">
        <v>31</v>
      </c>
      <c r="H1053" s="81">
        <v>5.1999999999999998E-2</v>
      </c>
      <c r="I1053" s="82">
        <v>16.690000000000001</v>
      </c>
      <c r="J1053" s="82">
        <v>0.86</v>
      </c>
    </row>
    <row r="1054" spans="1:10" ht="36" customHeight="1" x14ac:dyDescent="0.2">
      <c r="A1054" s="180" t="s">
        <v>191</v>
      </c>
      <c r="B1054" s="83" t="s">
        <v>1652</v>
      </c>
      <c r="C1054" s="180" t="s">
        <v>21</v>
      </c>
      <c r="D1054" s="180" t="s">
        <v>1653</v>
      </c>
      <c r="E1054" s="251" t="s">
        <v>194</v>
      </c>
      <c r="F1054" s="251"/>
      <c r="G1054" s="84" t="s">
        <v>39</v>
      </c>
      <c r="H1054" s="85">
        <v>1.19</v>
      </c>
      <c r="I1054" s="86">
        <v>5.57</v>
      </c>
      <c r="J1054" s="86">
        <v>6.62</v>
      </c>
    </row>
    <row r="1055" spans="1:10" ht="24" customHeight="1" x14ac:dyDescent="0.2">
      <c r="A1055" s="180" t="s">
        <v>191</v>
      </c>
      <c r="B1055" s="83" t="s">
        <v>541</v>
      </c>
      <c r="C1055" s="180" t="s">
        <v>21</v>
      </c>
      <c r="D1055" s="180" t="s">
        <v>542</v>
      </c>
      <c r="E1055" s="251" t="s">
        <v>194</v>
      </c>
      <c r="F1055" s="251"/>
      <c r="G1055" s="84" t="s">
        <v>77</v>
      </c>
      <c r="H1055" s="85">
        <v>8.9999999999999993E-3</v>
      </c>
      <c r="I1055" s="86">
        <v>3.17</v>
      </c>
      <c r="J1055" s="86">
        <v>0.02</v>
      </c>
    </row>
    <row r="1056" spans="1:10" ht="25.5" x14ac:dyDescent="0.2">
      <c r="A1056" s="181"/>
      <c r="B1056" s="181"/>
      <c r="C1056" s="181"/>
      <c r="D1056" s="181"/>
      <c r="E1056" s="181" t="s">
        <v>199</v>
      </c>
      <c r="F1056" s="87">
        <v>1.28</v>
      </c>
      <c r="G1056" s="181" t="s">
        <v>200</v>
      </c>
      <c r="H1056" s="87">
        <v>0</v>
      </c>
      <c r="I1056" s="181" t="s">
        <v>201</v>
      </c>
      <c r="J1056" s="87">
        <v>1.28</v>
      </c>
    </row>
    <row r="1057" spans="1:10" ht="15" thickBot="1" x14ac:dyDescent="0.25">
      <c r="A1057" s="181"/>
      <c r="B1057" s="181"/>
      <c r="C1057" s="181"/>
      <c r="D1057" s="181"/>
      <c r="E1057" s="181" t="s">
        <v>202</v>
      </c>
      <c r="F1057" s="87">
        <v>2.06</v>
      </c>
      <c r="G1057" s="181"/>
      <c r="H1057" s="252" t="s">
        <v>203</v>
      </c>
      <c r="I1057" s="252"/>
      <c r="J1057" s="87">
        <v>10.65</v>
      </c>
    </row>
    <row r="1058" spans="1:10" ht="0.95" customHeight="1" thickTop="1" x14ac:dyDescent="0.2">
      <c r="A1058" s="88"/>
      <c r="B1058" s="88"/>
      <c r="C1058" s="88"/>
      <c r="D1058" s="88"/>
      <c r="E1058" s="88"/>
      <c r="F1058" s="88"/>
      <c r="G1058" s="88"/>
      <c r="H1058" s="88"/>
      <c r="I1058" s="88"/>
      <c r="J1058" s="88"/>
    </row>
    <row r="1059" spans="1:10" ht="18" customHeight="1" x14ac:dyDescent="0.2">
      <c r="A1059" s="182" t="s">
        <v>1464</v>
      </c>
      <c r="B1059" s="191" t="s">
        <v>6</v>
      </c>
      <c r="C1059" s="182" t="s">
        <v>7</v>
      </c>
      <c r="D1059" s="182" t="s">
        <v>8</v>
      </c>
      <c r="E1059" s="218" t="s">
        <v>180</v>
      </c>
      <c r="F1059" s="218"/>
      <c r="G1059" s="192" t="s">
        <v>9</v>
      </c>
      <c r="H1059" s="191" t="s">
        <v>10</v>
      </c>
      <c r="I1059" s="191" t="s">
        <v>11</v>
      </c>
      <c r="J1059" s="191" t="s">
        <v>13</v>
      </c>
    </row>
    <row r="1060" spans="1:10" ht="36" customHeight="1" x14ac:dyDescent="0.2">
      <c r="A1060" s="183" t="s">
        <v>181</v>
      </c>
      <c r="B1060" s="75" t="s">
        <v>142</v>
      </c>
      <c r="C1060" s="183" t="s">
        <v>21</v>
      </c>
      <c r="D1060" s="183" t="s">
        <v>143</v>
      </c>
      <c r="E1060" s="249" t="s">
        <v>480</v>
      </c>
      <c r="F1060" s="249"/>
      <c r="G1060" s="76" t="s">
        <v>39</v>
      </c>
      <c r="H1060" s="77">
        <v>1</v>
      </c>
      <c r="I1060" s="78">
        <v>3.79</v>
      </c>
      <c r="J1060" s="78">
        <v>3.79</v>
      </c>
    </row>
    <row r="1061" spans="1:10" ht="24" customHeight="1" x14ac:dyDescent="0.2">
      <c r="A1061" s="179" t="s">
        <v>183</v>
      </c>
      <c r="B1061" s="79" t="s">
        <v>485</v>
      </c>
      <c r="C1061" s="179" t="s">
        <v>21</v>
      </c>
      <c r="D1061" s="179" t="s">
        <v>486</v>
      </c>
      <c r="E1061" s="250" t="s">
        <v>188</v>
      </c>
      <c r="F1061" s="250"/>
      <c r="G1061" s="80" t="s">
        <v>31</v>
      </c>
      <c r="H1061" s="81">
        <v>0.03</v>
      </c>
      <c r="I1061" s="82">
        <v>21.02</v>
      </c>
      <c r="J1061" s="82">
        <v>0.63</v>
      </c>
    </row>
    <row r="1062" spans="1:10" ht="24" customHeight="1" x14ac:dyDescent="0.2">
      <c r="A1062" s="179" t="s">
        <v>183</v>
      </c>
      <c r="B1062" s="79" t="s">
        <v>483</v>
      </c>
      <c r="C1062" s="179" t="s">
        <v>21</v>
      </c>
      <c r="D1062" s="179" t="s">
        <v>484</v>
      </c>
      <c r="E1062" s="250" t="s">
        <v>188</v>
      </c>
      <c r="F1062" s="250"/>
      <c r="G1062" s="80" t="s">
        <v>31</v>
      </c>
      <c r="H1062" s="81">
        <v>0.03</v>
      </c>
      <c r="I1062" s="82">
        <v>16.690000000000001</v>
      </c>
      <c r="J1062" s="82">
        <v>0.5</v>
      </c>
    </row>
    <row r="1063" spans="1:10" ht="36" customHeight="1" x14ac:dyDescent="0.2">
      <c r="A1063" s="180" t="s">
        <v>191</v>
      </c>
      <c r="B1063" s="83" t="s">
        <v>539</v>
      </c>
      <c r="C1063" s="180" t="s">
        <v>21</v>
      </c>
      <c r="D1063" s="180" t="s">
        <v>540</v>
      </c>
      <c r="E1063" s="251" t="s">
        <v>194</v>
      </c>
      <c r="F1063" s="251"/>
      <c r="G1063" s="84" t="s">
        <v>39</v>
      </c>
      <c r="H1063" s="85">
        <v>1.19</v>
      </c>
      <c r="I1063" s="86">
        <v>2.2200000000000002</v>
      </c>
      <c r="J1063" s="86">
        <v>2.64</v>
      </c>
    </row>
    <row r="1064" spans="1:10" ht="24" customHeight="1" x14ac:dyDescent="0.2">
      <c r="A1064" s="180" t="s">
        <v>191</v>
      </c>
      <c r="B1064" s="83" t="s">
        <v>541</v>
      </c>
      <c r="C1064" s="180" t="s">
        <v>21</v>
      </c>
      <c r="D1064" s="180" t="s">
        <v>542</v>
      </c>
      <c r="E1064" s="251" t="s">
        <v>194</v>
      </c>
      <c r="F1064" s="251"/>
      <c r="G1064" s="84" t="s">
        <v>77</v>
      </c>
      <c r="H1064" s="85">
        <v>8.9999999999999993E-3</v>
      </c>
      <c r="I1064" s="86">
        <v>3.17</v>
      </c>
      <c r="J1064" s="86">
        <v>0.02</v>
      </c>
    </row>
    <row r="1065" spans="1:10" ht="25.5" x14ac:dyDescent="0.2">
      <c r="A1065" s="181"/>
      <c r="B1065" s="181"/>
      <c r="C1065" s="181"/>
      <c r="D1065" s="181"/>
      <c r="E1065" s="181" t="s">
        <v>199</v>
      </c>
      <c r="F1065" s="87">
        <v>0.73</v>
      </c>
      <c r="G1065" s="181" t="s">
        <v>200</v>
      </c>
      <c r="H1065" s="87">
        <v>0</v>
      </c>
      <c r="I1065" s="181" t="s">
        <v>201</v>
      </c>
      <c r="J1065" s="87">
        <v>0.73</v>
      </c>
    </row>
    <row r="1066" spans="1:10" ht="15" thickBot="1" x14ac:dyDescent="0.25">
      <c r="A1066" s="181"/>
      <c r="B1066" s="181"/>
      <c r="C1066" s="181"/>
      <c r="D1066" s="181"/>
      <c r="E1066" s="181" t="s">
        <v>202</v>
      </c>
      <c r="F1066" s="87">
        <v>0.9</v>
      </c>
      <c r="G1066" s="181"/>
      <c r="H1066" s="252" t="s">
        <v>203</v>
      </c>
      <c r="I1066" s="252"/>
      <c r="J1066" s="87">
        <v>4.6900000000000004</v>
      </c>
    </row>
    <row r="1067" spans="1:10" ht="0.95" customHeight="1" thickTop="1" x14ac:dyDescent="0.2">
      <c r="A1067" s="88"/>
      <c r="B1067" s="88"/>
      <c r="C1067" s="88"/>
      <c r="D1067" s="88"/>
      <c r="E1067" s="88"/>
      <c r="F1067" s="88"/>
      <c r="G1067" s="88"/>
      <c r="H1067" s="88"/>
      <c r="I1067" s="88"/>
      <c r="J1067" s="88"/>
    </row>
    <row r="1068" spans="1:10" ht="18" customHeight="1" x14ac:dyDescent="0.2">
      <c r="A1068" s="182" t="s">
        <v>1465</v>
      </c>
      <c r="B1068" s="191" t="s">
        <v>6</v>
      </c>
      <c r="C1068" s="182" t="s">
        <v>7</v>
      </c>
      <c r="D1068" s="182" t="s">
        <v>8</v>
      </c>
      <c r="E1068" s="218" t="s">
        <v>180</v>
      </c>
      <c r="F1068" s="218"/>
      <c r="G1068" s="192" t="s">
        <v>9</v>
      </c>
      <c r="H1068" s="191" t="s">
        <v>10</v>
      </c>
      <c r="I1068" s="191" t="s">
        <v>11</v>
      </c>
      <c r="J1068" s="191" t="s">
        <v>13</v>
      </c>
    </row>
    <row r="1069" spans="1:10" ht="36" customHeight="1" x14ac:dyDescent="0.2">
      <c r="A1069" s="183" t="s">
        <v>181</v>
      </c>
      <c r="B1069" s="75" t="s">
        <v>141</v>
      </c>
      <c r="C1069" s="183" t="s">
        <v>21</v>
      </c>
      <c r="D1069" s="183" t="s">
        <v>1278</v>
      </c>
      <c r="E1069" s="249" t="s">
        <v>480</v>
      </c>
      <c r="F1069" s="249"/>
      <c r="G1069" s="76" t="s">
        <v>77</v>
      </c>
      <c r="H1069" s="77">
        <v>1</v>
      </c>
      <c r="I1069" s="78">
        <v>237.13</v>
      </c>
      <c r="J1069" s="78">
        <v>237.13</v>
      </c>
    </row>
    <row r="1070" spans="1:10" ht="36" customHeight="1" x14ac:dyDescent="0.2">
      <c r="A1070" s="179" t="s">
        <v>183</v>
      </c>
      <c r="B1070" s="79" t="s">
        <v>531</v>
      </c>
      <c r="C1070" s="179" t="s">
        <v>21</v>
      </c>
      <c r="D1070" s="179" t="s">
        <v>532</v>
      </c>
      <c r="E1070" s="250" t="s">
        <v>185</v>
      </c>
      <c r="F1070" s="250"/>
      <c r="G1070" s="80" t="s">
        <v>28</v>
      </c>
      <c r="H1070" s="81">
        <v>2.52E-2</v>
      </c>
      <c r="I1070" s="82">
        <v>2467.9699999999998</v>
      </c>
      <c r="J1070" s="82">
        <v>62.19</v>
      </c>
    </row>
    <row r="1071" spans="1:10" ht="36" customHeight="1" x14ac:dyDescent="0.2">
      <c r="A1071" s="179" t="s">
        <v>183</v>
      </c>
      <c r="B1071" s="79" t="s">
        <v>533</v>
      </c>
      <c r="C1071" s="179" t="s">
        <v>21</v>
      </c>
      <c r="D1071" s="179" t="s">
        <v>534</v>
      </c>
      <c r="E1071" s="250" t="s">
        <v>319</v>
      </c>
      <c r="F1071" s="250"/>
      <c r="G1071" s="80" t="s">
        <v>28</v>
      </c>
      <c r="H1071" s="81">
        <v>4.9000000000000002E-2</v>
      </c>
      <c r="I1071" s="82">
        <v>221.92</v>
      </c>
      <c r="J1071" s="82">
        <v>10.87</v>
      </c>
    </row>
    <row r="1072" spans="1:10" ht="36" customHeight="1" x14ac:dyDescent="0.2">
      <c r="A1072" s="179" t="s">
        <v>183</v>
      </c>
      <c r="B1072" s="79" t="s">
        <v>476</v>
      </c>
      <c r="C1072" s="179" t="s">
        <v>21</v>
      </c>
      <c r="D1072" s="179" t="s">
        <v>477</v>
      </c>
      <c r="E1072" s="250" t="s">
        <v>188</v>
      </c>
      <c r="F1072" s="250"/>
      <c r="G1072" s="80" t="s">
        <v>28</v>
      </c>
      <c r="H1072" s="81">
        <v>6.9999999999999999E-4</v>
      </c>
      <c r="I1072" s="82">
        <v>356.95</v>
      </c>
      <c r="J1072" s="82">
        <v>0.24</v>
      </c>
    </row>
    <row r="1073" spans="1:10" ht="36" customHeight="1" x14ac:dyDescent="0.2">
      <c r="A1073" s="179" t="s">
        <v>183</v>
      </c>
      <c r="B1073" s="79" t="s">
        <v>535</v>
      </c>
      <c r="C1073" s="179" t="s">
        <v>21</v>
      </c>
      <c r="D1073" s="179" t="s">
        <v>536</v>
      </c>
      <c r="E1073" s="250" t="s">
        <v>188</v>
      </c>
      <c r="F1073" s="250"/>
      <c r="G1073" s="80" t="s">
        <v>28</v>
      </c>
      <c r="H1073" s="81">
        <v>4.6800000000000001E-2</v>
      </c>
      <c r="I1073" s="82">
        <v>416.85</v>
      </c>
      <c r="J1073" s="82">
        <v>19.5</v>
      </c>
    </row>
    <row r="1074" spans="1:10" ht="24" customHeight="1" x14ac:dyDescent="0.2">
      <c r="A1074" s="179" t="s">
        <v>183</v>
      </c>
      <c r="B1074" s="79" t="s">
        <v>189</v>
      </c>
      <c r="C1074" s="179" t="s">
        <v>21</v>
      </c>
      <c r="D1074" s="179" t="s">
        <v>190</v>
      </c>
      <c r="E1074" s="250" t="s">
        <v>188</v>
      </c>
      <c r="F1074" s="250"/>
      <c r="G1074" s="80" t="s">
        <v>31</v>
      </c>
      <c r="H1074" s="81">
        <v>2.5508000000000002</v>
      </c>
      <c r="I1074" s="82">
        <v>16.57</v>
      </c>
      <c r="J1074" s="82">
        <v>42.26</v>
      </c>
    </row>
    <row r="1075" spans="1:10" ht="24" customHeight="1" x14ac:dyDescent="0.2">
      <c r="A1075" s="179" t="s">
        <v>183</v>
      </c>
      <c r="B1075" s="79" t="s">
        <v>216</v>
      </c>
      <c r="C1075" s="179" t="s">
        <v>21</v>
      </c>
      <c r="D1075" s="179" t="s">
        <v>217</v>
      </c>
      <c r="E1075" s="250" t="s">
        <v>188</v>
      </c>
      <c r="F1075" s="250"/>
      <c r="G1075" s="80" t="s">
        <v>31</v>
      </c>
      <c r="H1075" s="81">
        <v>2.5508000000000002</v>
      </c>
      <c r="I1075" s="82">
        <v>20.82</v>
      </c>
      <c r="J1075" s="82">
        <v>53.1</v>
      </c>
    </row>
    <row r="1076" spans="1:10" ht="24" customHeight="1" x14ac:dyDescent="0.2">
      <c r="A1076" s="180" t="s">
        <v>191</v>
      </c>
      <c r="B1076" s="83" t="s">
        <v>537</v>
      </c>
      <c r="C1076" s="180" t="s">
        <v>21</v>
      </c>
      <c r="D1076" s="180" t="s">
        <v>538</v>
      </c>
      <c r="E1076" s="251" t="s">
        <v>194</v>
      </c>
      <c r="F1076" s="251"/>
      <c r="G1076" s="84" t="s">
        <v>77</v>
      </c>
      <c r="H1076" s="85">
        <v>80.289000000000001</v>
      </c>
      <c r="I1076" s="86">
        <v>0.61</v>
      </c>
      <c r="J1076" s="86">
        <v>48.97</v>
      </c>
    </row>
    <row r="1077" spans="1:10" ht="25.5" x14ac:dyDescent="0.2">
      <c r="A1077" s="181"/>
      <c r="B1077" s="181"/>
      <c r="C1077" s="181"/>
      <c r="D1077" s="181"/>
      <c r="E1077" s="181" t="s">
        <v>199</v>
      </c>
      <c r="F1077" s="87">
        <v>95.21</v>
      </c>
      <c r="G1077" s="181" t="s">
        <v>200</v>
      </c>
      <c r="H1077" s="87">
        <v>0</v>
      </c>
      <c r="I1077" s="181" t="s">
        <v>201</v>
      </c>
      <c r="J1077" s="87">
        <v>95.21</v>
      </c>
    </row>
    <row r="1078" spans="1:10" ht="15" thickBot="1" x14ac:dyDescent="0.25">
      <c r="A1078" s="181"/>
      <c r="B1078" s="181"/>
      <c r="C1078" s="181"/>
      <c r="D1078" s="181"/>
      <c r="E1078" s="181" t="s">
        <v>202</v>
      </c>
      <c r="F1078" s="87">
        <v>56.88</v>
      </c>
      <c r="G1078" s="181"/>
      <c r="H1078" s="252" t="s">
        <v>203</v>
      </c>
      <c r="I1078" s="252"/>
      <c r="J1078" s="87">
        <v>294.01</v>
      </c>
    </row>
    <row r="1079" spans="1:10" ht="0.95" customHeight="1" thickTop="1" x14ac:dyDescent="0.2">
      <c r="A1079" s="88"/>
      <c r="B1079" s="88"/>
      <c r="C1079" s="88"/>
      <c r="D1079" s="88"/>
      <c r="E1079" s="88"/>
      <c r="F1079" s="88"/>
      <c r="G1079" s="88"/>
      <c r="H1079" s="88"/>
      <c r="I1079" s="88"/>
      <c r="J1079" s="88"/>
    </row>
    <row r="1080" spans="1:10" ht="18" customHeight="1" x14ac:dyDescent="0.2">
      <c r="A1080" s="182" t="s">
        <v>1466</v>
      </c>
      <c r="B1080" s="191" t="s">
        <v>6</v>
      </c>
      <c r="C1080" s="182" t="s">
        <v>7</v>
      </c>
      <c r="D1080" s="182" t="s">
        <v>8</v>
      </c>
      <c r="E1080" s="218" t="s">
        <v>180</v>
      </c>
      <c r="F1080" s="218"/>
      <c r="G1080" s="192" t="s">
        <v>9</v>
      </c>
      <c r="H1080" s="191" t="s">
        <v>10</v>
      </c>
      <c r="I1080" s="191" t="s">
        <v>11</v>
      </c>
      <c r="J1080" s="191" t="s">
        <v>13</v>
      </c>
    </row>
    <row r="1081" spans="1:10" ht="24" customHeight="1" x14ac:dyDescent="0.2">
      <c r="A1081" s="183" t="s">
        <v>181</v>
      </c>
      <c r="B1081" s="75" t="s">
        <v>1287</v>
      </c>
      <c r="C1081" s="183" t="s">
        <v>21</v>
      </c>
      <c r="D1081" s="183" t="s">
        <v>1288</v>
      </c>
      <c r="E1081" s="249" t="s">
        <v>377</v>
      </c>
      <c r="F1081" s="249"/>
      <c r="G1081" s="76" t="s">
        <v>77</v>
      </c>
      <c r="H1081" s="77">
        <v>1</v>
      </c>
      <c r="I1081" s="78">
        <v>48.72</v>
      </c>
      <c r="J1081" s="78">
        <v>48.72</v>
      </c>
    </row>
    <row r="1082" spans="1:10" ht="36" customHeight="1" x14ac:dyDescent="0.2">
      <c r="A1082" s="179" t="s">
        <v>183</v>
      </c>
      <c r="B1082" s="79" t="s">
        <v>1654</v>
      </c>
      <c r="C1082" s="179" t="s">
        <v>21</v>
      </c>
      <c r="D1082" s="179" t="s">
        <v>1655</v>
      </c>
      <c r="E1082" s="250" t="s">
        <v>319</v>
      </c>
      <c r="F1082" s="250"/>
      <c r="G1082" s="80" t="s">
        <v>28</v>
      </c>
      <c r="H1082" s="81">
        <v>1.41E-2</v>
      </c>
      <c r="I1082" s="82">
        <v>183.7</v>
      </c>
      <c r="J1082" s="82">
        <v>2.59</v>
      </c>
    </row>
    <row r="1083" spans="1:10" ht="24" customHeight="1" x14ac:dyDescent="0.2">
      <c r="A1083" s="179" t="s">
        <v>183</v>
      </c>
      <c r="B1083" s="79" t="s">
        <v>216</v>
      </c>
      <c r="C1083" s="179" t="s">
        <v>21</v>
      </c>
      <c r="D1083" s="179" t="s">
        <v>217</v>
      </c>
      <c r="E1083" s="250" t="s">
        <v>188</v>
      </c>
      <c r="F1083" s="250"/>
      <c r="G1083" s="80" t="s">
        <v>31</v>
      </c>
      <c r="H1083" s="81">
        <v>0.16930000000000001</v>
      </c>
      <c r="I1083" s="82">
        <v>20.82</v>
      </c>
      <c r="J1083" s="82">
        <v>3.52</v>
      </c>
    </row>
    <row r="1084" spans="1:10" ht="24" customHeight="1" x14ac:dyDescent="0.2">
      <c r="A1084" s="179" t="s">
        <v>183</v>
      </c>
      <c r="B1084" s="79" t="s">
        <v>189</v>
      </c>
      <c r="C1084" s="179" t="s">
        <v>21</v>
      </c>
      <c r="D1084" s="179" t="s">
        <v>190</v>
      </c>
      <c r="E1084" s="250" t="s">
        <v>188</v>
      </c>
      <c r="F1084" s="250"/>
      <c r="G1084" s="80" t="s">
        <v>31</v>
      </c>
      <c r="H1084" s="81">
        <v>0.16930000000000001</v>
      </c>
      <c r="I1084" s="82">
        <v>16.57</v>
      </c>
      <c r="J1084" s="82">
        <v>2.8</v>
      </c>
    </row>
    <row r="1085" spans="1:10" ht="36" customHeight="1" x14ac:dyDescent="0.2">
      <c r="A1085" s="180" t="s">
        <v>191</v>
      </c>
      <c r="B1085" s="83" t="s">
        <v>1656</v>
      </c>
      <c r="C1085" s="180" t="s">
        <v>21</v>
      </c>
      <c r="D1085" s="180" t="s">
        <v>1657</v>
      </c>
      <c r="E1085" s="251" t="s">
        <v>194</v>
      </c>
      <c r="F1085" s="251"/>
      <c r="G1085" s="84" t="s">
        <v>77</v>
      </c>
      <c r="H1085" s="85">
        <v>1</v>
      </c>
      <c r="I1085" s="86">
        <v>39.81</v>
      </c>
      <c r="J1085" s="86">
        <v>39.81</v>
      </c>
    </row>
    <row r="1086" spans="1:10" ht="25.5" x14ac:dyDescent="0.2">
      <c r="A1086" s="181"/>
      <c r="B1086" s="181"/>
      <c r="C1086" s="181"/>
      <c r="D1086" s="181"/>
      <c r="E1086" s="181" t="s">
        <v>199</v>
      </c>
      <c r="F1086" s="87">
        <v>5.04</v>
      </c>
      <c r="G1086" s="181" t="s">
        <v>200</v>
      </c>
      <c r="H1086" s="87">
        <v>0</v>
      </c>
      <c r="I1086" s="181" t="s">
        <v>201</v>
      </c>
      <c r="J1086" s="87">
        <v>5.04</v>
      </c>
    </row>
    <row r="1087" spans="1:10" ht="15" thickBot="1" x14ac:dyDescent="0.25">
      <c r="A1087" s="181"/>
      <c r="B1087" s="181"/>
      <c r="C1087" s="181"/>
      <c r="D1087" s="181"/>
      <c r="E1087" s="181" t="s">
        <v>202</v>
      </c>
      <c r="F1087" s="87">
        <v>11.68</v>
      </c>
      <c r="G1087" s="181"/>
      <c r="H1087" s="252" t="s">
        <v>203</v>
      </c>
      <c r="I1087" s="252"/>
      <c r="J1087" s="87">
        <v>60.4</v>
      </c>
    </row>
    <row r="1088" spans="1:10" ht="0.95" customHeight="1" thickTop="1" x14ac:dyDescent="0.2">
      <c r="A1088" s="88"/>
      <c r="B1088" s="88"/>
      <c r="C1088" s="88"/>
      <c r="D1088" s="88"/>
      <c r="E1088" s="88"/>
      <c r="F1088" s="88"/>
      <c r="G1088" s="88"/>
      <c r="H1088" s="88"/>
      <c r="I1088" s="88"/>
      <c r="J1088" s="88"/>
    </row>
    <row r="1089" spans="1:10" ht="18" customHeight="1" x14ac:dyDescent="0.2">
      <c r="A1089" s="182" t="s">
        <v>1467</v>
      </c>
      <c r="B1089" s="191" t="s">
        <v>6</v>
      </c>
      <c r="C1089" s="182" t="s">
        <v>7</v>
      </c>
      <c r="D1089" s="182" t="s">
        <v>8</v>
      </c>
      <c r="E1089" s="218" t="s">
        <v>180</v>
      </c>
      <c r="F1089" s="218"/>
      <c r="G1089" s="192" t="s">
        <v>9</v>
      </c>
      <c r="H1089" s="191" t="s">
        <v>10</v>
      </c>
      <c r="I1089" s="191" t="s">
        <v>11</v>
      </c>
      <c r="J1089" s="191" t="s">
        <v>13</v>
      </c>
    </row>
    <row r="1090" spans="1:10" ht="24" customHeight="1" x14ac:dyDescent="0.2">
      <c r="A1090" s="183" t="s">
        <v>181</v>
      </c>
      <c r="B1090" s="75" t="s">
        <v>1182</v>
      </c>
      <c r="C1090" s="183" t="s">
        <v>25</v>
      </c>
      <c r="D1090" s="183" t="s">
        <v>1183</v>
      </c>
      <c r="E1090" s="249" t="s">
        <v>480</v>
      </c>
      <c r="F1090" s="249"/>
      <c r="G1090" s="76" t="s">
        <v>80</v>
      </c>
      <c r="H1090" s="77">
        <v>1</v>
      </c>
      <c r="I1090" s="78">
        <v>259.74</v>
      </c>
      <c r="J1090" s="78">
        <v>259.74</v>
      </c>
    </row>
    <row r="1091" spans="1:10" ht="24" customHeight="1" x14ac:dyDescent="0.2">
      <c r="A1091" s="179" t="s">
        <v>183</v>
      </c>
      <c r="B1091" s="79" t="s">
        <v>485</v>
      </c>
      <c r="C1091" s="179" t="s">
        <v>21</v>
      </c>
      <c r="D1091" s="179" t="s">
        <v>486</v>
      </c>
      <c r="E1091" s="250" t="s">
        <v>188</v>
      </c>
      <c r="F1091" s="250"/>
      <c r="G1091" s="80" t="s">
        <v>31</v>
      </c>
      <c r="H1091" s="81">
        <v>0.5</v>
      </c>
      <c r="I1091" s="82">
        <v>21.02</v>
      </c>
      <c r="J1091" s="82">
        <v>10.51</v>
      </c>
    </row>
    <row r="1092" spans="1:10" ht="24" customHeight="1" x14ac:dyDescent="0.2">
      <c r="A1092" s="179" t="s">
        <v>183</v>
      </c>
      <c r="B1092" s="79" t="s">
        <v>483</v>
      </c>
      <c r="C1092" s="179" t="s">
        <v>21</v>
      </c>
      <c r="D1092" s="179" t="s">
        <v>484</v>
      </c>
      <c r="E1092" s="250" t="s">
        <v>188</v>
      </c>
      <c r="F1092" s="250"/>
      <c r="G1092" s="80" t="s">
        <v>31</v>
      </c>
      <c r="H1092" s="81">
        <v>0.5</v>
      </c>
      <c r="I1092" s="82">
        <v>16.690000000000001</v>
      </c>
      <c r="J1092" s="82">
        <v>8.34</v>
      </c>
    </row>
    <row r="1093" spans="1:10" ht="24" customHeight="1" x14ac:dyDescent="0.2">
      <c r="A1093" s="180" t="s">
        <v>191</v>
      </c>
      <c r="B1093" s="83" t="s">
        <v>1658</v>
      </c>
      <c r="C1093" s="180" t="s">
        <v>110</v>
      </c>
      <c r="D1093" s="180" t="s">
        <v>1659</v>
      </c>
      <c r="E1093" s="251" t="s">
        <v>194</v>
      </c>
      <c r="F1093" s="251"/>
      <c r="G1093" s="84" t="s">
        <v>80</v>
      </c>
      <c r="H1093" s="85">
        <v>1</v>
      </c>
      <c r="I1093" s="86">
        <v>95.99</v>
      </c>
      <c r="J1093" s="86">
        <v>95.99</v>
      </c>
    </row>
    <row r="1094" spans="1:10" ht="24" customHeight="1" x14ac:dyDescent="0.2">
      <c r="A1094" s="180" t="s">
        <v>191</v>
      </c>
      <c r="B1094" s="83" t="s">
        <v>1660</v>
      </c>
      <c r="C1094" s="180" t="s">
        <v>110</v>
      </c>
      <c r="D1094" s="180" t="s">
        <v>1661</v>
      </c>
      <c r="E1094" s="251" t="s">
        <v>194</v>
      </c>
      <c r="F1094" s="251"/>
      <c r="G1094" s="84" t="s">
        <v>80</v>
      </c>
      <c r="H1094" s="85">
        <v>1</v>
      </c>
      <c r="I1094" s="86">
        <v>144.9</v>
      </c>
      <c r="J1094" s="86">
        <v>144.9</v>
      </c>
    </row>
    <row r="1095" spans="1:10" ht="25.5" x14ac:dyDescent="0.2">
      <c r="A1095" s="181"/>
      <c r="B1095" s="181"/>
      <c r="C1095" s="181"/>
      <c r="D1095" s="181"/>
      <c r="E1095" s="181" t="s">
        <v>199</v>
      </c>
      <c r="F1095" s="87">
        <v>12.42</v>
      </c>
      <c r="G1095" s="181" t="s">
        <v>200</v>
      </c>
      <c r="H1095" s="87">
        <v>0</v>
      </c>
      <c r="I1095" s="181" t="s">
        <v>201</v>
      </c>
      <c r="J1095" s="87">
        <v>12.42</v>
      </c>
    </row>
    <row r="1096" spans="1:10" ht="15" thickBot="1" x14ac:dyDescent="0.25">
      <c r="A1096" s="181"/>
      <c r="B1096" s="181"/>
      <c r="C1096" s="181"/>
      <c r="D1096" s="181"/>
      <c r="E1096" s="181" t="s">
        <v>202</v>
      </c>
      <c r="F1096" s="87">
        <v>62.31</v>
      </c>
      <c r="G1096" s="181"/>
      <c r="H1096" s="252" t="s">
        <v>203</v>
      </c>
      <c r="I1096" s="252"/>
      <c r="J1096" s="87">
        <v>322.05</v>
      </c>
    </row>
    <row r="1097" spans="1:10" ht="0.95" customHeight="1" thickTop="1" x14ac:dyDescent="0.2">
      <c r="A1097" s="88"/>
      <c r="B1097" s="88"/>
      <c r="C1097" s="88"/>
      <c r="D1097" s="88"/>
      <c r="E1097" s="88"/>
      <c r="F1097" s="88"/>
      <c r="G1097" s="88"/>
      <c r="H1097" s="88"/>
      <c r="I1097" s="88"/>
      <c r="J1097" s="88"/>
    </row>
    <row r="1098" spans="1:10" ht="18" customHeight="1" x14ac:dyDescent="0.2">
      <c r="A1098" s="182" t="s">
        <v>1468</v>
      </c>
      <c r="B1098" s="191" t="s">
        <v>6</v>
      </c>
      <c r="C1098" s="182" t="s">
        <v>7</v>
      </c>
      <c r="D1098" s="182" t="s">
        <v>8</v>
      </c>
      <c r="E1098" s="218" t="s">
        <v>180</v>
      </c>
      <c r="F1098" s="218"/>
      <c r="G1098" s="192" t="s">
        <v>9</v>
      </c>
      <c r="H1098" s="191" t="s">
        <v>10</v>
      </c>
      <c r="I1098" s="191" t="s">
        <v>11</v>
      </c>
      <c r="J1098" s="191" t="s">
        <v>13</v>
      </c>
    </row>
    <row r="1099" spans="1:10" ht="36" customHeight="1" x14ac:dyDescent="0.2">
      <c r="A1099" s="183" t="s">
        <v>181</v>
      </c>
      <c r="B1099" s="75" t="s">
        <v>1233</v>
      </c>
      <c r="C1099" s="183" t="s">
        <v>25</v>
      </c>
      <c r="D1099" s="183" t="s">
        <v>1234</v>
      </c>
      <c r="E1099" s="249" t="s">
        <v>480</v>
      </c>
      <c r="F1099" s="249"/>
      <c r="G1099" s="76" t="s">
        <v>80</v>
      </c>
      <c r="H1099" s="77">
        <v>1</v>
      </c>
      <c r="I1099" s="78">
        <v>26.51</v>
      </c>
      <c r="J1099" s="78">
        <v>26.51</v>
      </c>
    </row>
    <row r="1100" spans="1:10" ht="24" customHeight="1" x14ac:dyDescent="0.2">
      <c r="A1100" s="179" t="s">
        <v>183</v>
      </c>
      <c r="B1100" s="79" t="s">
        <v>485</v>
      </c>
      <c r="C1100" s="179" t="s">
        <v>21</v>
      </c>
      <c r="D1100" s="179" t="s">
        <v>486</v>
      </c>
      <c r="E1100" s="250" t="s">
        <v>188</v>
      </c>
      <c r="F1100" s="250"/>
      <c r="G1100" s="80" t="s">
        <v>31</v>
      </c>
      <c r="H1100" s="81">
        <v>0.4</v>
      </c>
      <c r="I1100" s="82">
        <v>21.02</v>
      </c>
      <c r="J1100" s="82">
        <v>8.4</v>
      </c>
    </row>
    <row r="1101" spans="1:10" ht="24" customHeight="1" x14ac:dyDescent="0.2">
      <c r="A1101" s="179" t="s">
        <v>183</v>
      </c>
      <c r="B1101" s="79" t="s">
        <v>483</v>
      </c>
      <c r="C1101" s="179" t="s">
        <v>21</v>
      </c>
      <c r="D1101" s="179" t="s">
        <v>484</v>
      </c>
      <c r="E1101" s="250" t="s">
        <v>188</v>
      </c>
      <c r="F1101" s="250"/>
      <c r="G1101" s="80" t="s">
        <v>31</v>
      </c>
      <c r="H1101" s="81">
        <v>0.4</v>
      </c>
      <c r="I1101" s="82">
        <v>16.690000000000001</v>
      </c>
      <c r="J1101" s="82">
        <v>6.67</v>
      </c>
    </row>
    <row r="1102" spans="1:10" ht="24" customHeight="1" x14ac:dyDescent="0.2">
      <c r="A1102" s="180" t="s">
        <v>191</v>
      </c>
      <c r="B1102" s="83" t="s">
        <v>1662</v>
      </c>
      <c r="C1102" s="180" t="s">
        <v>313</v>
      </c>
      <c r="D1102" s="180" t="s">
        <v>1663</v>
      </c>
      <c r="E1102" s="251" t="s">
        <v>194</v>
      </c>
      <c r="F1102" s="251"/>
      <c r="G1102" s="84" t="s">
        <v>77</v>
      </c>
      <c r="H1102" s="85">
        <v>1</v>
      </c>
      <c r="I1102" s="86">
        <v>8.84</v>
      </c>
      <c r="J1102" s="86">
        <v>8.84</v>
      </c>
    </row>
    <row r="1103" spans="1:10" ht="24" customHeight="1" x14ac:dyDescent="0.2">
      <c r="A1103" s="180" t="s">
        <v>191</v>
      </c>
      <c r="B1103" s="83" t="s">
        <v>1664</v>
      </c>
      <c r="C1103" s="180" t="s">
        <v>110</v>
      </c>
      <c r="D1103" s="180" t="s">
        <v>1665</v>
      </c>
      <c r="E1103" s="251" t="s">
        <v>194</v>
      </c>
      <c r="F1103" s="251"/>
      <c r="G1103" s="84" t="s">
        <v>80</v>
      </c>
      <c r="H1103" s="85">
        <v>1</v>
      </c>
      <c r="I1103" s="86">
        <v>2.6</v>
      </c>
      <c r="J1103" s="86">
        <v>2.6</v>
      </c>
    </row>
    <row r="1104" spans="1:10" ht="25.5" x14ac:dyDescent="0.2">
      <c r="A1104" s="181"/>
      <c r="B1104" s="181"/>
      <c r="C1104" s="181"/>
      <c r="D1104" s="181"/>
      <c r="E1104" s="181" t="s">
        <v>199</v>
      </c>
      <c r="F1104" s="87">
        <v>9.93</v>
      </c>
      <c r="G1104" s="181" t="s">
        <v>200</v>
      </c>
      <c r="H1104" s="87">
        <v>0</v>
      </c>
      <c r="I1104" s="181" t="s">
        <v>201</v>
      </c>
      <c r="J1104" s="87">
        <v>9.93</v>
      </c>
    </row>
    <row r="1105" spans="1:10" ht="15" thickBot="1" x14ac:dyDescent="0.25">
      <c r="A1105" s="181"/>
      <c r="B1105" s="181"/>
      <c r="C1105" s="181"/>
      <c r="D1105" s="181"/>
      <c r="E1105" s="181" t="s">
        <v>202</v>
      </c>
      <c r="F1105" s="87">
        <v>6.35</v>
      </c>
      <c r="G1105" s="181"/>
      <c r="H1105" s="252" t="s">
        <v>203</v>
      </c>
      <c r="I1105" s="252"/>
      <c r="J1105" s="87">
        <v>32.86</v>
      </c>
    </row>
    <row r="1106" spans="1:10" ht="0.95" customHeight="1" thickTop="1" x14ac:dyDescent="0.2">
      <c r="A1106" s="88"/>
      <c r="B1106" s="88"/>
      <c r="C1106" s="88"/>
      <c r="D1106" s="88"/>
      <c r="E1106" s="88"/>
      <c r="F1106" s="88"/>
      <c r="G1106" s="88"/>
      <c r="H1106" s="88"/>
      <c r="I1106" s="88"/>
      <c r="J1106" s="88"/>
    </row>
    <row r="1107" spans="1:10" ht="18" customHeight="1" x14ac:dyDescent="0.2">
      <c r="A1107" s="182" t="s">
        <v>1470</v>
      </c>
      <c r="B1107" s="191" t="s">
        <v>6</v>
      </c>
      <c r="C1107" s="182" t="s">
        <v>7</v>
      </c>
      <c r="D1107" s="182" t="s">
        <v>8</v>
      </c>
      <c r="E1107" s="218" t="s">
        <v>180</v>
      </c>
      <c r="F1107" s="218"/>
      <c r="G1107" s="192" t="s">
        <v>9</v>
      </c>
      <c r="H1107" s="191" t="s">
        <v>10</v>
      </c>
      <c r="I1107" s="191" t="s">
        <v>11</v>
      </c>
      <c r="J1107" s="191" t="s">
        <v>13</v>
      </c>
    </row>
    <row r="1108" spans="1:10" ht="36" customHeight="1" x14ac:dyDescent="0.2">
      <c r="A1108" s="183" t="s">
        <v>181</v>
      </c>
      <c r="B1108" s="75" t="s">
        <v>116</v>
      </c>
      <c r="C1108" s="183" t="s">
        <v>21</v>
      </c>
      <c r="D1108" s="183" t="s">
        <v>117</v>
      </c>
      <c r="E1108" s="249" t="s">
        <v>480</v>
      </c>
      <c r="F1108" s="249"/>
      <c r="G1108" s="76" t="s">
        <v>77</v>
      </c>
      <c r="H1108" s="77">
        <v>1</v>
      </c>
      <c r="I1108" s="78">
        <v>26.25</v>
      </c>
      <c r="J1108" s="78">
        <v>26.25</v>
      </c>
    </row>
    <row r="1109" spans="1:10" ht="24" customHeight="1" x14ac:dyDescent="0.2">
      <c r="A1109" s="179" t="s">
        <v>183</v>
      </c>
      <c r="B1109" s="79" t="s">
        <v>483</v>
      </c>
      <c r="C1109" s="179" t="s">
        <v>21</v>
      </c>
      <c r="D1109" s="179" t="s">
        <v>484</v>
      </c>
      <c r="E1109" s="250" t="s">
        <v>188</v>
      </c>
      <c r="F1109" s="250"/>
      <c r="G1109" s="80" t="s">
        <v>31</v>
      </c>
      <c r="H1109" s="81">
        <v>0.43680000000000002</v>
      </c>
      <c r="I1109" s="82">
        <v>16.690000000000001</v>
      </c>
      <c r="J1109" s="82">
        <v>7.29</v>
      </c>
    </row>
    <row r="1110" spans="1:10" ht="24" customHeight="1" x14ac:dyDescent="0.2">
      <c r="A1110" s="179" t="s">
        <v>183</v>
      </c>
      <c r="B1110" s="79" t="s">
        <v>485</v>
      </c>
      <c r="C1110" s="179" t="s">
        <v>21</v>
      </c>
      <c r="D1110" s="179" t="s">
        <v>486</v>
      </c>
      <c r="E1110" s="250" t="s">
        <v>188</v>
      </c>
      <c r="F1110" s="250"/>
      <c r="G1110" s="80" t="s">
        <v>31</v>
      </c>
      <c r="H1110" s="81">
        <v>0.43680000000000002</v>
      </c>
      <c r="I1110" s="82">
        <v>21.02</v>
      </c>
      <c r="J1110" s="82">
        <v>9.18</v>
      </c>
    </row>
    <row r="1111" spans="1:10" ht="36" customHeight="1" x14ac:dyDescent="0.2">
      <c r="A1111" s="180" t="s">
        <v>191</v>
      </c>
      <c r="B1111" s="83" t="s">
        <v>493</v>
      </c>
      <c r="C1111" s="180" t="s">
        <v>21</v>
      </c>
      <c r="D1111" s="180" t="s">
        <v>494</v>
      </c>
      <c r="E1111" s="251" t="s">
        <v>194</v>
      </c>
      <c r="F1111" s="251"/>
      <c r="G1111" s="84" t="s">
        <v>77</v>
      </c>
      <c r="H1111" s="85">
        <v>2</v>
      </c>
      <c r="I1111" s="86">
        <v>0.18</v>
      </c>
      <c r="J1111" s="86">
        <v>0.36</v>
      </c>
    </row>
    <row r="1112" spans="1:10" ht="24" customHeight="1" x14ac:dyDescent="0.2">
      <c r="A1112" s="180" t="s">
        <v>191</v>
      </c>
      <c r="B1112" s="83" t="s">
        <v>495</v>
      </c>
      <c r="C1112" s="180" t="s">
        <v>21</v>
      </c>
      <c r="D1112" s="180" t="s">
        <v>496</v>
      </c>
      <c r="E1112" s="251" t="s">
        <v>194</v>
      </c>
      <c r="F1112" s="251"/>
      <c r="G1112" s="84" t="s">
        <v>77</v>
      </c>
      <c r="H1112" s="85">
        <v>1</v>
      </c>
      <c r="I1112" s="86">
        <v>9.42</v>
      </c>
      <c r="J1112" s="86">
        <v>9.42</v>
      </c>
    </row>
    <row r="1113" spans="1:10" ht="25.5" x14ac:dyDescent="0.2">
      <c r="A1113" s="181"/>
      <c r="B1113" s="181"/>
      <c r="C1113" s="181"/>
      <c r="D1113" s="181"/>
      <c r="E1113" s="181" t="s">
        <v>199</v>
      </c>
      <c r="F1113" s="87">
        <v>10.85</v>
      </c>
      <c r="G1113" s="181" t="s">
        <v>200</v>
      </c>
      <c r="H1113" s="87">
        <v>0</v>
      </c>
      <c r="I1113" s="181" t="s">
        <v>201</v>
      </c>
      <c r="J1113" s="87">
        <v>10.85</v>
      </c>
    </row>
    <row r="1114" spans="1:10" ht="15" thickBot="1" x14ac:dyDescent="0.25">
      <c r="A1114" s="181"/>
      <c r="B1114" s="181"/>
      <c r="C1114" s="181"/>
      <c r="D1114" s="181"/>
      <c r="E1114" s="181" t="s">
        <v>202</v>
      </c>
      <c r="F1114" s="87">
        <v>6.29</v>
      </c>
      <c r="G1114" s="181"/>
      <c r="H1114" s="252" t="s">
        <v>203</v>
      </c>
      <c r="I1114" s="252"/>
      <c r="J1114" s="87">
        <v>32.54</v>
      </c>
    </row>
    <row r="1115" spans="1:10" ht="0.95" customHeight="1" thickTop="1" x14ac:dyDescent="0.2">
      <c r="A1115" s="88"/>
      <c r="B1115" s="88"/>
      <c r="C1115" s="88"/>
      <c r="D1115" s="88"/>
      <c r="E1115" s="88"/>
      <c r="F1115" s="88"/>
      <c r="G1115" s="88"/>
      <c r="H1115" s="88"/>
      <c r="I1115" s="88"/>
      <c r="J1115" s="88"/>
    </row>
    <row r="1116" spans="1:10" ht="18" customHeight="1" x14ac:dyDescent="0.2">
      <c r="A1116" s="182" t="s">
        <v>1471</v>
      </c>
      <c r="B1116" s="191" t="s">
        <v>6</v>
      </c>
      <c r="C1116" s="182" t="s">
        <v>7</v>
      </c>
      <c r="D1116" s="182" t="s">
        <v>8</v>
      </c>
      <c r="E1116" s="218" t="s">
        <v>180</v>
      </c>
      <c r="F1116" s="218"/>
      <c r="G1116" s="192" t="s">
        <v>9</v>
      </c>
      <c r="H1116" s="191" t="s">
        <v>10</v>
      </c>
      <c r="I1116" s="191" t="s">
        <v>11</v>
      </c>
      <c r="J1116" s="191" t="s">
        <v>13</v>
      </c>
    </row>
    <row r="1117" spans="1:10" ht="36" customHeight="1" x14ac:dyDescent="0.2">
      <c r="A1117" s="183" t="s">
        <v>181</v>
      </c>
      <c r="B1117" s="75" t="s">
        <v>1295</v>
      </c>
      <c r="C1117" s="183" t="s">
        <v>21</v>
      </c>
      <c r="D1117" s="183" t="s">
        <v>1296</v>
      </c>
      <c r="E1117" s="249" t="s">
        <v>480</v>
      </c>
      <c r="F1117" s="249"/>
      <c r="G1117" s="76" t="s">
        <v>77</v>
      </c>
      <c r="H1117" s="77">
        <v>1</v>
      </c>
      <c r="I1117" s="78">
        <v>23.06</v>
      </c>
      <c r="J1117" s="78">
        <v>23.06</v>
      </c>
    </row>
    <row r="1118" spans="1:10" ht="24" customHeight="1" x14ac:dyDescent="0.2">
      <c r="A1118" s="179" t="s">
        <v>183</v>
      </c>
      <c r="B1118" s="79" t="s">
        <v>485</v>
      </c>
      <c r="C1118" s="179" t="s">
        <v>21</v>
      </c>
      <c r="D1118" s="179" t="s">
        <v>486</v>
      </c>
      <c r="E1118" s="250" t="s">
        <v>188</v>
      </c>
      <c r="F1118" s="250"/>
      <c r="G1118" s="80" t="s">
        <v>31</v>
      </c>
      <c r="H1118" s="81">
        <v>0.34339999999999998</v>
      </c>
      <c r="I1118" s="82">
        <v>21.02</v>
      </c>
      <c r="J1118" s="82">
        <v>7.21</v>
      </c>
    </row>
    <row r="1119" spans="1:10" ht="24" customHeight="1" x14ac:dyDescent="0.2">
      <c r="A1119" s="179" t="s">
        <v>183</v>
      </c>
      <c r="B1119" s="79" t="s">
        <v>483</v>
      </c>
      <c r="C1119" s="179" t="s">
        <v>21</v>
      </c>
      <c r="D1119" s="179" t="s">
        <v>484</v>
      </c>
      <c r="E1119" s="250" t="s">
        <v>188</v>
      </c>
      <c r="F1119" s="250"/>
      <c r="G1119" s="80" t="s">
        <v>31</v>
      </c>
      <c r="H1119" s="81">
        <v>0.34339999999999998</v>
      </c>
      <c r="I1119" s="82">
        <v>16.690000000000001</v>
      </c>
      <c r="J1119" s="82">
        <v>5.73</v>
      </c>
    </row>
    <row r="1120" spans="1:10" ht="36" customHeight="1" x14ac:dyDescent="0.2">
      <c r="A1120" s="180" t="s">
        <v>191</v>
      </c>
      <c r="B1120" s="83" t="s">
        <v>493</v>
      </c>
      <c r="C1120" s="180" t="s">
        <v>21</v>
      </c>
      <c r="D1120" s="180" t="s">
        <v>494</v>
      </c>
      <c r="E1120" s="251" t="s">
        <v>194</v>
      </c>
      <c r="F1120" s="251"/>
      <c r="G1120" s="84" t="s">
        <v>77</v>
      </c>
      <c r="H1120" s="85">
        <v>2</v>
      </c>
      <c r="I1120" s="86">
        <v>0.18</v>
      </c>
      <c r="J1120" s="86">
        <v>0.36</v>
      </c>
    </row>
    <row r="1121" spans="1:10" ht="24" customHeight="1" x14ac:dyDescent="0.2">
      <c r="A1121" s="180" t="s">
        <v>191</v>
      </c>
      <c r="B1121" s="83" t="s">
        <v>1666</v>
      </c>
      <c r="C1121" s="180" t="s">
        <v>21</v>
      </c>
      <c r="D1121" s="180" t="s">
        <v>1667</v>
      </c>
      <c r="E1121" s="251" t="s">
        <v>194</v>
      </c>
      <c r="F1121" s="251"/>
      <c r="G1121" s="84" t="s">
        <v>77</v>
      </c>
      <c r="H1121" s="85">
        <v>1</v>
      </c>
      <c r="I1121" s="86">
        <v>9.76</v>
      </c>
      <c r="J1121" s="86">
        <v>9.76</v>
      </c>
    </row>
    <row r="1122" spans="1:10" ht="25.5" x14ac:dyDescent="0.2">
      <c r="A1122" s="181"/>
      <c r="B1122" s="181"/>
      <c r="C1122" s="181"/>
      <c r="D1122" s="181"/>
      <c r="E1122" s="181" t="s">
        <v>199</v>
      </c>
      <c r="F1122" s="87">
        <v>8.5299999999999994</v>
      </c>
      <c r="G1122" s="181" t="s">
        <v>200</v>
      </c>
      <c r="H1122" s="87">
        <v>0</v>
      </c>
      <c r="I1122" s="181" t="s">
        <v>201</v>
      </c>
      <c r="J1122" s="87">
        <v>8.5299999999999994</v>
      </c>
    </row>
    <row r="1123" spans="1:10" ht="15" thickBot="1" x14ac:dyDescent="0.25">
      <c r="A1123" s="181"/>
      <c r="B1123" s="181"/>
      <c r="C1123" s="181"/>
      <c r="D1123" s="181"/>
      <c r="E1123" s="181" t="s">
        <v>202</v>
      </c>
      <c r="F1123" s="87">
        <v>5.53</v>
      </c>
      <c r="G1123" s="181"/>
      <c r="H1123" s="252" t="s">
        <v>203</v>
      </c>
      <c r="I1123" s="252"/>
      <c r="J1123" s="87">
        <v>28.59</v>
      </c>
    </row>
    <row r="1124" spans="1:10" ht="0.95" customHeight="1" thickTop="1" x14ac:dyDescent="0.2">
      <c r="A1124" s="88"/>
      <c r="B1124" s="88"/>
      <c r="C1124" s="88"/>
      <c r="D1124" s="88"/>
      <c r="E1124" s="88"/>
      <c r="F1124" s="88"/>
      <c r="G1124" s="88"/>
      <c r="H1124" s="88"/>
      <c r="I1124" s="88"/>
      <c r="J1124" s="88"/>
    </row>
    <row r="1125" spans="1:10" ht="18" customHeight="1" x14ac:dyDescent="0.2">
      <c r="A1125" s="182" t="s">
        <v>1472</v>
      </c>
      <c r="B1125" s="191" t="s">
        <v>6</v>
      </c>
      <c r="C1125" s="182" t="s">
        <v>7</v>
      </c>
      <c r="D1125" s="182" t="s">
        <v>8</v>
      </c>
      <c r="E1125" s="218" t="s">
        <v>180</v>
      </c>
      <c r="F1125" s="218"/>
      <c r="G1125" s="192" t="s">
        <v>9</v>
      </c>
      <c r="H1125" s="191" t="s">
        <v>10</v>
      </c>
      <c r="I1125" s="191" t="s">
        <v>11</v>
      </c>
      <c r="J1125" s="191" t="s">
        <v>13</v>
      </c>
    </row>
    <row r="1126" spans="1:10" ht="36" customHeight="1" x14ac:dyDescent="0.2">
      <c r="A1126" s="183" t="s">
        <v>181</v>
      </c>
      <c r="B1126" s="75" t="s">
        <v>118</v>
      </c>
      <c r="C1126" s="183" t="s">
        <v>21</v>
      </c>
      <c r="D1126" s="183" t="s">
        <v>119</v>
      </c>
      <c r="E1126" s="249" t="s">
        <v>480</v>
      </c>
      <c r="F1126" s="249"/>
      <c r="G1126" s="76" t="s">
        <v>77</v>
      </c>
      <c r="H1126" s="77">
        <v>1</v>
      </c>
      <c r="I1126" s="78">
        <v>21.2</v>
      </c>
      <c r="J1126" s="78">
        <v>21.2</v>
      </c>
    </row>
    <row r="1127" spans="1:10" ht="24" customHeight="1" x14ac:dyDescent="0.2">
      <c r="A1127" s="179" t="s">
        <v>183</v>
      </c>
      <c r="B1127" s="79" t="s">
        <v>483</v>
      </c>
      <c r="C1127" s="179" t="s">
        <v>21</v>
      </c>
      <c r="D1127" s="179" t="s">
        <v>484</v>
      </c>
      <c r="E1127" s="250" t="s">
        <v>188</v>
      </c>
      <c r="F1127" s="250"/>
      <c r="G1127" s="80" t="s">
        <v>31</v>
      </c>
      <c r="H1127" s="81">
        <v>0.34339999999999998</v>
      </c>
      <c r="I1127" s="82">
        <v>16.690000000000001</v>
      </c>
      <c r="J1127" s="82">
        <v>5.73</v>
      </c>
    </row>
    <row r="1128" spans="1:10" ht="24" customHeight="1" x14ac:dyDescent="0.2">
      <c r="A1128" s="179" t="s">
        <v>183</v>
      </c>
      <c r="B1128" s="79" t="s">
        <v>485</v>
      </c>
      <c r="C1128" s="179" t="s">
        <v>21</v>
      </c>
      <c r="D1128" s="179" t="s">
        <v>486</v>
      </c>
      <c r="E1128" s="250" t="s">
        <v>188</v>
      </c>
      <c r="F1128" s="250"/>
      <c r="G1128" s="80" t="s">
        <v>31</v>
      </c>
      <c r="H1128" s="81">
        <v>0.34339999999999998</v>
      </c>
      <c r="I1128" s="82">
        <v>21.02</v>
      </c>
      <c r="J1128" s="82">
        <v>7.21</v>
      </c>
    </row>
    <row r="1129" spans="1:10" ht="36" customHeight="1" x14ac:dyDescent="0.2">
      <c r="A1129" s="180" t="s">
        <v>191</v>
      </c>
      <c r="B1129" s="83" t="s">
        <v>493</v>
      </c>
      <c r="C1129" s="180" t="s">
        <v>21</v>
      </c>
      <c r="D1129" s="180" t="s">
        <v>494</v>
      </c>
      <c r="E1129" s="251" t="s">
        <v>194</v>
      </c>
      <c r="F1129" s="251"/>
      <c r="G1129" s="84" t="s">
        <v>77</v>
      </c>
      <c r="H1129" s="85">
        <v>2</v>
      </c>
      <c r="I1129" s="86">
        <v>0.18</v>
      </c>
      <c r="J1129" s="86">
        <v>0.36</v>
      </c>
    </row>
    <row r="1130" spans="1:10" ht="24" customHeight="1" x14ac:dyDescent="0.2">
      <c r="A1130" s="180" t="s">
        <v>191</v>
      </c>
      <c r="B1130" s="83" t="s">
        <v>497</v>
      </c>
      <c r="C1130" s="180" t="s">
        <v>21</v>
      </c>
      <c r="D1130" s="180" t="s">
        <v>498</v>
      </c>
      <c r="E1130" s="251" t="s">
        <v>194</v>
      </c>
      <c r="F1130" s="251"/>
      <c r="G1130" s="84" t="s">
        <v>77</v>
      </c>
      <c r="H1130" s="85">
        <v>1</v>
      </c>
      <c r="I1130" s="86">
        <v>7.9</v>
      </c>
      <c r="J1130" s="86">
        <v>7.9</v>
      </c>
    </row>
    <row r="1131" spans="1:10" ht="25.5" x14ac:dyDescent="0.2">
      <c r="A1131" s="181"/>
      <c r="B1131" s="181"/>
      <c r="C1131" s="181"/>
      <c r="D1131" s="181"/>
      <c r="E1131" s="181" t="s">
        <v>199</v>
      </c>
      <c r="F1131" s="87">
        <v>8.5299999999999994</v>
      </c>
      <c r="G1131" s="181" t="s">
        <v>200</v>
      </c>
      <c r="H1131" s="87">
        <v>0</v>
      </c>
      <c r="I1131" s="181" t="s">
        <v>201</v>
      </c>
      <c r="J1131" s="87">
        <v>8.5299999999999994</v>
      </c>
    </row>
    <row r="1132" spans="1:10" ht="15" thickBot="1" x14ac:dyDescent="0.25">
      <c r="A1132" s="181"/>
      <c r="B1132" s="181"/>
      <c r="C1132" s="181"/>
      <c r="D1132" s="181"/>
      <c r="E1132" s="181" t="s">
        <v>202</v>
      </c>
      <c r="F1132" s="87">
        <v>5.08</v>
      </c>
      <c r="G1132" s="181"/>
      <c r="H1132" s="252" t="s">
        <v>203</v>
      </c>
      <c r="I1132" s="252"/>
      <c r="J1132" s="87">
        <v>26.28</v>
      </c>
    </row>
    <row r="1133" spans="1:10" ht="0.95" customHeight="1" thickTop="1" x14ac:dyDescent="0.2">
      <c r="A1133" s="88"/>
      <c r="B1133" s="88"/>
      <c r="C1133" s="88"/>
      <c r="D1133" s="88"/>
      <c r="E1133" s="88"/>
      <c r="F1133" s="88"/>
      <c r="G1133" s="88"/>
      <c r="H1133" s="88"/>
      <c r="I1133" s="88"/>
      <c r="J1133" s="88"/>
    </row>
    <row r="1134" spans="1:10" ht="18" customHeight="1" x14ac:dyDescent="0.2">
      <c r="A1134" s="182" t="s">
        <v>1473</v>
      </c>
      <c r="B1134" s="191" t="s">
        <v>6</v>
      </c>
      <c r="C1134" s="182" t="s">
        <v>7</v>
      </c>
      <c r="D1134" s="182" t="s">
        <v>8</v>
      </c>
      <c r="E1134" s="218" t="s">
        <v>180</v>
      </c>
      <c r="F1134" s="218"/>
      <c r="G1134" s="192" t="s">
        <v>9</v>
      </c>
      <c r="H1134" s="191" t="s">
        <v>10</v>
      </c>
      <c r="I1134" s="191" t="s">
        <v>11</v>
      </c>
      <c r="J1134" s="191" t="s">
        <v>13</v>
      </c>
    </row>
    <row r="1135" spans="1:10" ht="24" customHeight="1" x14ac:dyDescent="0.2">
      <c r="A1135" s="183" t="s">
        <v>181</v>
      </c>
      <c r="B1135" s="75" t="s">
        <v>1282</v>
      </c>
      <c r="C1135" s="183" t="s">
        <v>25</v>
      </c>
      <c r="D1135" s="183" t="s">
        <v>1283</v>
      </c>
      <c r="E1135" s="249" t="s">
        <v>1284</v>
      </c>
      <c r="F1135" s="249"/>
      <c r="G1135" s="76" t="s">
        <v>39</v>
      </c>
      <c r="H1135" s="77">
        <v>1</v>
      </c>
      <c r="I1135" s="78">
        <v>8.09</v>
      </c>
      <c r="J1135" s="78">
        <v>8.09</v>
      </c>
    </row>
    <row r="1136" spans="1:10" ht="24" customHeight="1" x14ac:dyDescent="0.2">
      <c r="A1136" s="179" t="s">
        <v>183</v>
      </c>
      <c r="B1136" s="79" t="s">
        <v>485</v>
      </c>
      <c r="C1136" s="179" t="s">
        <v>21</v>
      </c>
      <c r="D1136" s="179" t="s">
        <v>486</v>
      </c>
      <c r="E1136" s="250" t="s">
        <v>188</v>
      </c>
      <c r="F1136" s="250"/>
      <c r="G1136" s="80" t="s">
        <v>31</v>
      </c>
      <c r="H1136" s="81">
        <v>0.11</v>
      </c>
      <c r="I1136" s="82">
        <v>21.02</v>
      </c>
      <c r="J1136" s="82">
        <v>2.31</v>
      </c>
    </row>
    <row r="1137" spans="1:10" ht="24" customHeight="1" x14ac:dyDescent="0.2">
      <c r="A1137" s="179" t="s">
        <v>183</v>
      </c>
      <c r="B1137" s="79" t="s">
        <v>483</v>
      </c>
      <c r="C1137" s="179" t="s">
        <v>21</v>
      </c>
      <c r="D1137" s="179" t="s">
        <v>484</v>
      </c>
      <c r="E1137" s="250" t="s">
        <v>188</v>
      </c>
      <c r="F1137" s="250"/>
      <c r="G1137" s="80" t="s">
        <v>31</v>
      </c>
      <c r="H1137" s="81">
        <v>0.11</v>
      </c>
      <c r="I1137" s="82">
        <v>16.690000000000001</v>
      </c>
      <c r="J1137" s="82">
        <v>1.83</v>
      </c>
    </row>
    <row r="1138" spans="1:10" ht="24" customHeight="1" x14ac:dyDescent="0.2">
      <c r="A1138" s="180" t="s">
        <v>191</v>
      </c>
      <c r="B1138" s="83" t="s">
        <v>1668</v>
      </c>
      <c r="C1138" s="180" t="s">
        <v>105</v>
      </c>
      <c r="D1138" s="180" t="s">
        <v>1669</v>
      </c>
      <c r="E1138" s="251" t="s">
        <v>194</v>
      </c>
      <c r="F1138" s="251"/>
      <c r="G1138" s="84" t="s">
        <v>39</v>
      </c>
      <c r="H1138" s="85">
        <v>1</v>
      </c>
      <c r="I1138" s="86">
        <v>3.95</v>
      </c>
      <c r="J1138" s="86">
        <v>3.95</v>
      </c>
    </row>
    <row r="1139" spans="1:10" ht="25.5" x14ac:dyDescent="0.2">
      <c r="A1139" s="181"/>
      <c r="B1139" s="181"/>
      <c r="C1139" s="181"/>
      <c r="D1139" s="181"/>
      <c r="E1139" s="181" t="s">
        <v>199</v>
      </c>
      <c r="F1139" s="87">
        <v>2.72</v>
      </c>
      <c r="G1139" s="181" t="s">
        <v>200</v>
      </c>
      <c r="H1139" s="87">
        <v>0</v>
      </c>
      <c r="I1139" s="181" t="s">
        <v>201</v>
      </c>
      <c r="J1139" s="87">
        <v>2.72</v>
      </c>
    </row>
    <row r="1140" spans="1:10" ht="15" thickBot="1" x14ac:dyDescent="0.25">
      <c r="A1140" s="181"/>
      <c r="B1140" s="181"/>
      <c r="C1140" s="181"/>
      <c r="D1140" s="181"/>
      <c r="E1140" s="181" t="s">
        <v>202</v>
      </c>
      <c r="F1140" s="87">
        <v>1.94</v>
      </c>
      <c r="G1140" s="181"/>
      <c r="H1140" s="252" t="s">
        <v>203</v>
      </c>
      <c r="I1140" s="252"/>
      <c r="J1140" s="87">
        <v>10.029999999999999</v>
      </c>
    </row>
    <row r="1141" spans="1:10" ht="0.95" customHeight="1" thickTop="1" x14ac:dyDescent="0.2">
      <c r="A1141" s="88"/>
      <c r="B1141" s="88"/>
      <c r="C1141" s="88"/>
      <c r="D1141" s="88"/>
      <c r="E1141" s="88"/>
      <c r="F1141" s="88"/>
      <c r="G1141" s="88"/>
      <c r="H1141" s="88"/>
      <c r="I1141" s="88"/>
      <c r="J1141" s="88"/>
    </row>
    <row r="1142" spans="1:10" ht="18" customHeight="1" x14ac:dyDescent="0.2">
      <c r="A1142" s="182" t="s">
        <v>1474</v>
      </c>
      <c r="B1142" s="191" t="s">
        <v>6</v>
      </c>
      <c r="C1142" s="182" t="s">
        <v>7</v>
      </c>
      <c r="D1142" s="182" t="s">
        <v>8</v>
      </c>
      <c r="E1142" s="218" t="s">
        <v>180</v>
      </c>
      <c r="F1142" s="218"/>
      <c r="G1142" s="192" t="s">
        <v>9</v>
      </c>
      <c r="H1142" s="191" t="s">
        <v>10</v>
      </c>
      <c r="I1142" s="191" t="s">
        <v>11</v>
      </c>
      <c r="J1142" s="191" t="s">
        <v>13</v>
      </c>
    </row>
    <row r="1143" spans="1:10" ht="48" customHeight="1" x14ac:dyDescent="0.2">
      <c r="A1143" s="183" t="s">
        <v>181</v>
      </c>
      <c r="B1143" s="75" t="s">
        <v>1269</v>
      </c>
      <c r="C1143" s="183" t="s">
        <v>21</v>
      </c>
      <c r="D1143" s="183" t="s">
        <v>1270</v>
      </c>
      <c r="E1143" s="249" t="s">
        <v>480</v>
      </c>
      <c r="F1143" s="249"/>
      <c r="G1143" s="76" t="s">
        <v>77</v>
      </c>
      <c r="H1143" s="77">
        <v>1</v>
      </c>
      <c r="I1143" s="78">
        <v>605.66999999999996</v>
      </c>
      <c r="J1143" s="78">
        <v>605.66999999999996</v>
      </c>
    </row>
    <row r="1144" spans="1:10" ht="48" customHeight="1" x14ac:dyDescent="0.2">
      <c r="A1144" s="179" t="s">
        <v>183</v>
      </c>
      <c r="B1144" s="79" t="s">
        <v>1638</v>
      </c>
      <c r="C1144" s="179" t="s">
        <v>21</v>
      </c>
      <c r="D1144" s="179" t="s">
        <v>1639</v>
      </c>
      <c r="E1144" s="250" t="s">
        <v>188</v>
      </c>
      <c r="F1144" s="250"/>
      <c r="G1144" s="80" t="s">
        <v>28</v>
      </c>
      <c r="H1144" s="81">
        <v>1.34E-2</v>
      </c>
      <c r="I1144" s="82">
        <v>524.47</v>
      </c>
      <c r="J1144" s="82">
        <v>7.02</v>
      </c>
    </row>
    <row r="1145" spans="1:10" ht="24" customHeight="1" x14ac:dyDescent="0.2">
      <c r="A1145" s="179" t="s">
        <v>183</v>
      </c>
      <c r="B1145" s="79" t="s">
        <v>483</v>
      </c>
      <c r="C1145" s="179" t="s">
        <v>21</v>
      </c>
      <c r="D1145" s="179" t="s">
        <v>484</v>
      </c>
      <c r="E1145" s="250" t="s">
        <v>188</v>
      </c>
      <c r="F1145" s="250"/>
      <c r="G1145" s="80" t="s">
        <v>31</v>
      </c>
      <c r="H1145" s="81">
        <v>0.53349999999999997</v>
      </c>
      <c r="I1145" s="82">
        <v>16.690000000000001</v>
      </c>
      <c r="J1145" s="82">
        <v>8.9</v>
      </c>
    </row>
    <row r="1146" spans="1:10" ht="24" customHeight="1" x14ac:dyDescent="0.2">
      <c r="A1146" s="179" t="s">
        <v>183</v>
      </c>
      <c r="B1146" s="79" t="s">
        <v>485</v>
      </c>
      <c r="C1146" s="179" t="s">
        <v>21</v>
      </c>
      <c r="D1146" s="179" t="s">
        <v>486</v>
      </c>
      <c r="E1146" s="250" t="s">
        <v>188</v>
      </c>
      <c r="F1146" s="250"/>
      <c r="G1146" s="80" t="s">
        <v>31</v>
      </c>
      <c r="H1146" s="81">
        <v>0.53349999999999997</v>
      </c>
      <c r="I1146" s="82">
        <v>21.02</v>
      </c>
      <c r="J1146" s="82">
        <v>11.21</v>
      </c>
    </row>
    <row r="1147" spans="1:10" ht="36" customHeight="1" x14ac:dyDescent="0.2">
      <c r="A1147" s="180" t="s">
        <v>191</v>
      </c>
      <c r="B1147" s="83" t="s">
        <v>1670</v>
      </c>
      <c r="C1147" s="180" t="s">
        <v>21</v>
      </c>
      <c r="D1147" s="180" t="s">
        <v>1671</v>
      </c>
      <c r="E1147" s="251" t="s">
        <v>194</v>
      </c>
      <c r="F1147" s="251"/>
      <c r="G1147" s="84" t="s">
        <v>77</v>
      </c>
      <c r="H1147" s="85">
        <v>1</v>
      </c>
      <c r="I1147" s="86">
        <v>578.54</v>
      </c>
      <c r="J1147" s="86">
        <v>578.54</v>
      </c>
    </row>
    <row r="1148" spans="1:10" ht="25.5" x14ac:dyDescent="0.2">
      <c r="A1148" s="181"/>
      <c r="B1148" s="181"/>
      <c r="C1148" s="181"/>
      <c r="D1148" s="181"/>
      <c r="E1148" s="181" t="s">
        <v>199</v>
      </c>
      <c r="F1148" s="87">
        <v>14.79</v>
      </c>
      <c r="G1148" s="181" t="s">
        <v>200</v>
      </c>
      <c r="H1148" s="87">
        <v>0</v>
      </c>
      <c r="I1148" s="181" t="s">
        <v>201</v>
      </c>
      <c r="J1148" s="87">
        <v>14.79</v>
      </c>
    </row>
    <row r="1149" spans="1:10" ht="15" thickBot="1" x14ac:dyDescent="0.25">
      <c r="A1149" s="181"/>
      <c r="B1149" s="181"/>
      <c r="C1149" s="181"/>
      <c r="D1149" s="181"/>
      <c r="E1149" s="181" t="s">
        <v>202</v>
      </c>
      <c r="F1149" s="87">
        <v>145.30000000000001</v>
      </c>
      <c r="G1149" s="181"/>
      <c r="H1149" s="252" t="s">
        <v>203</v>
      </c>
      <c r="I1149" s="252"/>
      <c r="J1149" s="87">
        <v>750.97</v>
      </c>
    </row>
    <row r="1150" spans="1:10" ht="0.95" customHeight="1" thickTop="1" x14ac:dyDescent="0.2">
      <c r="A1150" s="88"/>
      <c r="B1150" s="88"/>
      <c r="C1150" s="88"/>
      <c r="D1150" s="88"/>
      <c r="E1150" s="88"/>
      <c r="F1150" s="88"/>
      <c r="G1150" s="88"/>
      <c r="H1150" s="88"/>
      <c r="I1150" s="88"/>
      <c r="J1150" s="88"/>
    </row>
    <row r="1151" spans="1:10" ht="18" customHeight="1" x14ac:dyDescent="0.2">
      <c r="A1151" s="182" t="s">
        <v>1475</v>
      </c>
      <c r="B1151" s="191" t="s">
        <v>6</v>
      </c>
      <c r="C1151" s="182" t="s">
        <v>7</v>
      </c>
      <c r="D1151" s="182" t="s">
        <v>8</v>
      </c>
      <c r="E1151" s="218" t="s">
        <v>180</v>
      </c>
      <c r="F1151" s="218"/>
      <c r="G1151" s="192" t="s">
        <v>9</v>
      </c>
      <c r="H1151" s="191" t="s">
        <v>10</v>
      </c>
      <c r="I1151" s="191" t="s">
        <v>11</v>
      </c>
      <c r="J1151" s="191" t="s">
        <v>13</v>
      </c>
    </row>
    <row r="1152" spans="1:10" ht="24" customHeight="1" x14ac:dyDescent="0.2">
      <c r="A1152" s="183" t="s">
        <v>181</v>
      </c>
      <c r="B1152" s="75" t="s">
        <v>1259</v>
      </c>
      <c r="C1152" s="183" t="s">
        <v>25</v>
      </c>
      <c r="D1152" s="183" t="s">
        <v>1260</v>
      </c>
      <c r="E1152" s="249" t="s">
        <v>480</v>
      </c>
      <c r="F1152" s="249"/>
      <c r="G1152" s="76" t="s">
        <v>62</v>
      </c>
      <c r="H1152" s="77">
        <v>1</v>
      </c>
      <c r="I1152" s="78">
        <v>344.01</v>
      </c>
      <c r="J1152" s="78">
        <v>344.01</v>
      </c>
    </row>
    <row r="1153" spans="1:10" ht="24" customHeight="1" x14ac:dyDescent="0.2">
      <c r="A1153" s="179" t="s">
        <v>183</v>
      </c>
      <c r="B1153" s="79" t="s">
        <v>485</v>
      </c>
      <c r="C1153" s="179" t="s">
        <v>21</v>
      </c>
      <c r="D1153" s="179" t="s">
        <v>486</v>
      </c>
      <c r="E1153" s="250" t="s">
        <v>188</v>
      </c>
      <c r="F1153" s="250"/>
      <c r="G1153" s="80" t="s">
        <v>31</v>
      </c>
      <c r="H1153" s="81">
        <v>0.3</v>
      </c>
      <c r="I1153" s="82">
        <v>21.02</v>
      </c>
      <c r="J1153" s="82">
        <v>6.3</v>
      </c>
    </row>
    <row r="1154" spans="1:10" ht="24" customHeight="1" x14ac:dyDescent="0.2">
      <c r="A1154" s="179" t="s">
        <v>183</v>
      </c>
      <c r="B1154" s="79" t="s">
        <v>483</v>
      </c>
      <c r="C1154" s="179" t="s">
        <v>21</v>
      </c>
      <c r="D1154" s="179" t="s">
        <v>484</v>
      </c>
      <c r="E1154" s="250" t="s">
        <v>188</v>
      </c>
      <c r="F1154" s="250"/>
      <c r="G1154" s="80" t="s">
        <v>31</v>
      </c>
      <c r="H1154" s="81">
        <v>0.3</v>
      </c>
      <c r="I1154" s="82">
        <v>16.690000000000001</v>
      </c>
      <c r="J1154" s="82">
        <v>5</v>
      </c>
    </row>
    <row r="1155" spans="1:10" ht="36" customHeight="1" x14ac:dyDescent="0.2">
      <c r="A1155" s="180" t="s">
        <v>191</v>
      </c>
      <c r="B1155" s="83" t="s">
        <v>1672</v>
      </c>
      <c r="C1155" s="180" t="s">
        <v>313</v>
      </c>
      <c r="D1155" s="180" t="s">
        <v>1673</v>
      </c>
      <c r="E1155" s="251" t="s">
        <v>194</v>
      </c>
      <c r="F1155" s="251"/>
      <c r="G1155" s="84" t="s">
        <v>62</v>
      </c>
      <c r="H1155" s="85">
        <v>1</v>
      </c>
      <c r="I1155" s="86">
        <v>332.71</v>
      </c>
      <c r="J1155" s="86">
        <v>332.71</v>
      </c>
    </row>
    <row r="1156" spans="1:10" ht="25.5" x14ac:dyDescent="0.2">
      <c r="A1156" s="181"/>
      <c r="B1156" s="181"/>
      <c r="C1156" s="181"/>
      <c r="D1156" s="181"/>
      <c r="E1156" s="181" t="s">
        <v>199</v>
      </c>
      <c r="F1156" s="87">
        <v>7.44</v>
      </c>
      <c r="G1156" s="181" t="s">
        <v>200</v>
      </c>
      <c r="H1156" s="87">
        <v>0</v>
      </c>
      <c r="I1156" s="181" t="s">
        <v>201</v>
      </c>
      <c r="J1156" s="87">
        <v>7.44</v>
      </c>
    </row>
    <row r="1157" spans="1:10" ht="15" thickBot="1" x14ac:dyDescent="0.25">
      <c r="A1157" s="181"/>
      <c r="B1157" s="181"/>
      <c r="C1157" s="181"/>
      <c r="D1157" s="181"/>
      <c r="E1157" s="181" t="s">
        <v>202</v>
      </c>
      <c r="F1157" s="87">
        <v>82.52</v>
      </c>
      <c r="G1157" s="181"/>
      <c r="H1157" s="252" t="s">
        <v>203</v>
      </c>
      <c r="I1157" s="252"/>
      <c r="J1157" s="87">
        <v>426.53</v>
      </c>
    </row>
    <row r="1158" spans="1:10" ht="0.95" customHeight="1" thickTop="1" x14ac:dyDescent="0.2">
      <c r="A1158" s="88"/>
      <c r="B1158" s="88"/>
      <c r="C1158" s="88"/>
      <c r="D1158" s="88"/>
      <c r="E1158" s="88"/>
      <c r="F1158" s="88"/>
      <c r="G1158" s="88"/>
      <c r="H1158" s="88"/>
      <c r="I1158" s="88"/>
      <c r="J1158" s="88"/>
    </row>
    <row r="1159" spans="1:10" ht="18" customHeight="1" x14ac:dyDescent="0.2">
      <c r="A1159" s="182" t="s">
        <v>1477</v>
      </c>
      <c r="B1159" s="191" t="s">
        <v>6</v>
      </c>
      <c r="C1159" s="182" t="s">
        <v>7</v>
      </c>
      <c r="D1159" s="182" t="s">
        <v>8</v>
      </c>
      <c r="E1159" s="218" t="s">
        <v>180</v>
      </c>
      <c r="F1159" s="218"/>
      <c r="G1159" s="192" t="s">
        <v>9</v>
      </c>
      <c r="H1159" s="191" t="s">
        <v>10</v>
      </c>
      <c r="I1159" s="191" t="s">
        <v>11</v>
      </c>
      <c r="J1159" s="191" t="s">
        <v>13</v>
      </c>
    </row>
    <row r="1160" spans="1:10" ht="24" customHeight="1" x14ac:dyDescent="0.2">
      <c r="A1160" s="183" t="s">
        <v>181</v>
      </c>
      <c r="B1160" s="75" t="s">
        <v>1332</v>
      </c>
      <c r="C1160" s="183" t="s">
        <v>25</v>
      </c>
      <c r="D1160" s="183" t="s">
        <v>1333</v>
      </c>
      <c r="E1160" s="249" t="s">
        <v>480</v>
      </c>
      <c r="F1160" s="249"/>
      <c r="G1160" s="76" t="s">
        <v>80</v>
      </c>
      <c r="H1160" s="77">
        <v>1</v>
      </c>
      <c r="I1160" s="78">
        <v>0.52</v>
      </c>
      <c r="J1160" s="78">
        <v>0.52</v>
      </c>
    </row>
    <row r="1161" spans="1:10" ht="24" customHeight="1" x14ac:dyDescent="0.2">
      <c r="A1161" s="179" t="s">
        <v>183</v>
      </c>
      <c r="B1161" s="79" t="s">
        <v>485</v>
      </c>
      <c r="C1161" s="179" t="s">
        <v>21</v>
      </c>
      <c r="D1161" s="179" t="s">
        <v>486</v>
      </c>
      <c r="E1161" s="250" t="s">
        <v>188</v>
      </c>
      <c r="F1161" s="250"/>
      <c r="G1161" s="80" t="s">
        <v>31</v>
      </c>
      <c r="H1161" s="81">
        <v>0.01</v>
      </c>
      <c r="I1161" s="82">
        <v>21.02</v>
      </c>
      <c r="J1161" s="82">
        <v>0.21</v>
      </c>
    </row>
    <row r="1162" spans="1:10" ht="24" customHeight="1" x14ac:dyDescent="0.2">
      <c r="A1162" s="179" t="s">
        <v>183</v>
      </c>
      <c r="B1162" s="79" t="s">
        <v>483</v>
      </c>
      <c r="C1162" s="179" t="s">
        <v>21</v>
      </c>
      <c r="D1162" s="179" t="s">
        <v>484</v>
      </c>
      <c r="E1162" s="250" t="s">
        <v>188</v>
      </c>
      <c r="F1162" s="250"/>
      <c r="G1162" s="80" t="s">
        <v>31</v>
      </c>
      <c r="H1162" s="81">
        <v>0.01</v>
      </c>
      <c r="I1162" s="82">
        <v>16.690000000000001</v>
      </c>
      <c r="J1162" s="82">
        <v>0.16</v>
      </c>
    </row>
    <row r="1163" spans="1:10" ht="24" customHeight="1" x14ac:dyDescent="0.2">
      <c r="A1163" s="180" t="s">
        <v>191</v>
      </c>
      <c r="B1163" s="83" t="s">
        <v>1674</v>
      </c>
      <c r="C1163" s="180" t="s">
        <v>110</v>
      </c>
      <c r="D1163" s="180" t="s">
        <v>1675</v>
      </c>
      <c r="E1163" s="251" t="s">
        <v>194</v>
      </c>
      <c r="F1163" s="251"/>
      <c r="G1163" s="84" t="s">
        <v>80</v>
      </c>
      <c r="H1163" s="85">
        <v>1</v>
      </c>
      <c r="I1163" s="86">
        <v>0.15</v>
      </c>
      <c r="J1163" s="86">
        <v>0.15</v>
      </c>
    </row>
    <row r="1164" spans="1:10" ht="25.5" x14ac:dyDescent="0.2">
      <c r="A1164" s="181"/>
      <c r="B1164" s="181"/>
      <c r="C1164" s="181"/>
      <c r="D1164" s="181"/>
      <c r="E1164" s="181" t="s">
        <v>199</v>
      </c>
      <c r="F1164" s="87">
        <v>0.24</v>
      </c>
      <c r="G1164" s="181" t="s">
        <v>200</v>
      </c>
      <c r="H1164" s="87">
        <v>0</v>
      </c>
      <c r="I1164" s="181" t="s">
        <v>201</v>
      </c>
      <c r="J1164" s="87">
        <v>0.24</v>
      </c>
    </row>
    <row r="1165" spans="1:10" ht="15" thickBot="1" x14ac:dyDescent="0.25">
      <c r="A1165" s="181"/>
      <c r="B1165" s="181"/>
      <c r="C1165" s="181"/>
      <c r="D1165" s="181"/>
      <c r="E1165" s="181" t="s">
        <v>202</v>
      </c>
      <c r="F1165" s="87">
        <v>0.12</v>
      </c>
      <c r="G1165" s="181"/>
      <c r="H1165" s="252" t="s">
        <v>203</v>
      </c>
      <c r="I1165" s="252"/>
      <c r="J1165" s="87">
        <v>0.64</v>
      </c>
    </row>
    <row r="1166" spans="1:10" ht="0.95" customHeight="1" thickTop="1" x14ac:dyDescent="0.2">
      <c r="A1166" s="88"/>
      <c r="B1166" s="88"/>
      <c r="C1166" s="88"/>
      <c r="D1166" s="88"/>
      <c r="E1166" s="88"/>
      <c r="F1166" s="88"/>
      <c r="G1166" s="88"/>
      <c r="H1166" s="88"/>
      <c r="I1166" s="88"/>
      <c r="J1166" s="88"/>
    </row>
    <row r="1167" spans="1:10" ht="18" customHeight="1" x14ac:dyDescent="0.2">
      <c r="A1167" s="182" t="s">
        <v>1478</v>
      </c>
      <c r="B1167" s="191" t="s">
        <v>6</v>
      </c>
      <c r="C1167" s="182" t="s">
        <v>7</v>
      </c>
      <c r="D1167" s="182" t="s">
        <v>8</v>
      </c>
      <c r="E1167" s="218" t="s">
        <v>180</v>
      </c>
      <c r="F1167" s="218"/>
      <c r="G1167" s="192" t="s">
        <v>9</v>
      </c>
      <c r="H1167" s="191" t="s">
        <v>10</v>
      </c>
      <c r="I1167" s="191" t="s">
        <v>11</v>
      </c>
      <c r="J1167" s="191" t="s">
        <v>13</v>
      </c>
    </row>
    <row r="1168" spans="1:10" ht="24" customHeight="1" x14ac:dyDescent="0.2">
      <c r="A1168" s="183" t="s">
        <v>181</v>
      </c>
      <c r="B1168" s="75" t="s">
        <v>127</v>
      </c>
      <c r="C1168" s="183" t="s">
        <v>25</v>
      </c>
      <c r="D1168" s="183" t="s">
        <v>128</v>
      </c>
      <c r="E1168" s="249" t="s">
        <v>480</v>
      </c>
      <c r="F1168" s="249"/>
      <c r="G1168" s="76" t="s">
        <v>80</v>
      </c>
      <c r="H1168" s="77">
        <v>1</v>
      </c>
      <c r="I1168" s="78">
        <v>1.1299999999999999</v>
      </c>
      <c r="J1168" s="78">
        <v>1.1299999999999999</v>
      </c>
    </row>
    <row r="1169" spans="1:10" ht="24" customHeight="1" x14ac:dyDescent="0.2">
      <c r="A1169" s="179" t="s">
        <v>183</v>
      </c>
      <c r="B1169" s="79" t="s">
        <v>485</v>
      </c>
      <c r="C1169" s="179" t="s">
        <v>21</v>
      </c>
      <c r="D1169" s="179" t="s">
        <v>486</v>
      </c>
      <c r="E1169" s="250" t="s">
        <v>188</v>
      </c>
      <c r="F1169" s="250"/>
      <c r="G1169" s="80" t="s">
        <v>31</v>
      </c>
      <c r="H1169" s="81">
        <v>0.01</v>
      </c>
      <c r="I1169" s="82">
        <v>21.02</v>
      </c>
      <c r="J1169" s="82">
        <v>0.21</v>
      </c>
    </row>
    <row r="1170" spans="1:10" ht="24" customHeight="1" x14ac:dyDescent="0.2">
      <c r="A1170" s="180" t="s">
        <v>191</v>
      </c>
      <c r="B1170" s="83" t="s">
        <v>507</v>
      </c>
      <c r="C1170" s="180" t="s">
        <v>21</v>
      </c>
      <c r="D1170" s="180" t="s">
        <v>508</v>
      </c>
      <c r="E1170" s="251" t="s">
        <v>194</v>
      </c>
      <c r="F1170" s="251"/>
      <c r="G1170" s="84" t="s">
        <v>77</v>
      </c>
      <c r="H1170" s="85">
        <v>1</v>
      </c>
      <c r="I1170" s="86">
        <v>0.92</v>
      </c>
      <c r="J1170" s="86">
        <v>0.92</v>
      </c>
    </row>
    <row r="1171" spans="1:10" ht="25.5" x14ac:dyDescent="0.2">
      <c r="A1171" s="181"/>
      <c r="B1171" s="181"/>
      <c r="C1171" s="181"/>
      <c r="D1171" s="181"/>
      <c r="E1171" s="181" t="s">
        <v>199</v>
      </c>
      <c r="F1171" s="87">
        <v>0.14000000000000001</v>
      </c>
      <c r="G1171" s="181" t="s">
        <v>200</v>
      </c>
      <c r="H1171" s="87">
        <v>0</v>
      </c>
      <c r="I1171" s="181" t="s">
        <v>201</v>
      </c>
      <c r="J1171" s="87">
        <v>0.14000000000000001</v>
      </c>
    </row>
    <row r="1172" spans="1:10" ht="15" thickBot="1" x14ac:dyDescent="0.25">
      <c r="A1172" s="181"/>
      <c r="B1172" s="181"/>
      <c r="C1172" s="181"/>
      <c r="D1172" s="181"/>
      <c r="E1172" s="181" t="s">
        <v>202</v>
      </c>
      <c r="F1172" s="87">
        <v>0.27</v>
      </c>
      <c r="G1172" s="181"/>
      <c r="H1172" s="252" t="s">
        <v>203</v>
      </c>
      <c r="I1172" s="252"/>
      <c r="J1172" s="87">
        <v>1.4</v>
      </c>
    </row>
    <row r="1173" spans="1:10" ht="0.95" customHeight="1" thickTop="1" x14ac:dyDescent="0.2">
      <c r="A1173" s="88"/>
      <c r="B1173" s="88"/>
      <c r="C1173" s="88"/>
      <c r="D1173" s="88"/>
      <c r="E1173" s="88"/>
      <c r="F1173" s="88"/>
      <c r="G1173" s="88"/>
      <c r="H1173" s="88"/>
      <c r="I1173" s="88"/>
      <c r="J1173" s="88"/>
    </row>
    <row r="1174" spans="1:10" ht="18" customHeight="1" x14ac:dyDescent="0.2">
      <c r="A1174" s="182" t="s">
        <v>1479</v>
      </c>
      <c r="B1174" s="191" t="s">
        <v>6</v>
      </c>
      <c r="C1174" s="182" t="s">
        <v>7</v>
      </c>
      <c r="D1174" s="182" t="s">
        <v>8</v>
      </c>
      <c r="E1174" s="218" t="s">
        <v>180</v>
      </c>
      <c r="F1174" s="218"/>
      <c r="G1174" s="192" t="s">
        <v>9</v>
      </c>
      <c r="H1174" s="191" t="s">
        <v>10</v>
      </c>
      <c r="I1174" s="191" t="s">
        <v>11</v>
      </c>
      <c r="J1174" s="191" t="s">
        <v>13</v>
      </c>
    </row>
    <row r="1175" spans="1:10" ht="24" customHeight="1" x14ac:dyDescent="0.2">
      <c r="A1175" s="183" t="s">
        <v>181</v>
      </c>
      <c r="B1175" s="75" t="s">
        <v>129</v>
      </c>
      <c r="C1175" s="183" t="s">
        <v>25</v>
      </c>
      <c r="D1175" s="183" t="s">
        <v>130</v>
      </c>
      <c r="E1175" s="249" t="s">
        <v>480</v>
      </c>
      <c r="F1175" s="249"/>
      <c r="G1175" s="76" t="s">
        <v>80</v>
      </c>
      <c r="H1175" s="77">
        <v>1</v>
      </c>
      <c r="I1175" s="78">
        <v>0.26</v>
      </c>
      <c r="J1175" s="78">
        <v>0.26</v>
      </c>
    </row>
    <row r="1176" spans="1:10" ht="24" customHeight="1" x14ac:dyDescent="0.2">
      <c r="A1176" s="179" t="s">
        <v>183</v>
      </c>
      <c r="B1176" s="79" t="s">
        <v>485</v>
      </c>
      <c r="C1176" s="179" t="s">
        <v>21</v>
      </c>
      <c r="D1176" s="179" t="s">
        <v>486</v>
      </c>
      <c r="E1176" s="250" t="s">
        <v>188</v>
      </c>
      <c r="F1176" s="250"/>
      <c r="G1176" s="80" t="s">
        <v>31</v>
      </c>
      <c r="H1176" s="81">
        <v>0.01</v>
      </c>
      <c r="I1176" s="82">
        <v>21.02</v>
      </c>
      <c r="J1176" s="82">
        <v>0.21</v>
      </c>
    </row>
    <row r="1177" spans="1:10" ht="24" customHeight="1" x14ac:dyDescent="0.2">
      <c r="A1177" s="180" t="s">
        <v>191</v>
      </c>
      <c r="B1177" s="83" t="s">
        <v>509</v>
      </c>
      <c r="C1177" s="180" t="s">
        <v>110</v>
      </c>
      <c r="D1177" s="180" t="s">
        <v>510</v>
      </c>
      <c r="E1177" s="251" t="s">
        <v>194</v>
      </c>
      <c r="F1177" s="251"/>
      <c r="G1177" s="84" t="s">
        <v>80</v>
      </c>
      <c r="H1177" s="85">
        <v>1</v>
      </c>
      <c r="I1177" s="86">
        <v>0.05</v>
      </c>
      <c r="J1177" s="86">
        <v>0.05</v>
      </c>
    </row>
    <row r="1178" spans="1:10" ht="25.5" x14ac:dyDescent="0.2">
      <c r="A1178" s="181"/>
      <c r="B1178" s="181"/>
      <c r="C1178" s="181"/>
      <c r="D1178" s="181"/>
      <c r="E1178" s="181" t="s">
        <v>199</v>
      </c>
      <c r="F1178" s="87">
        <v>0.14000000000000001</v>
      </c>
      <c r="G1178" s="181" t="s">
        <v>200</v>
      </c>
      <c r="H1178" s="87">
        <v>0</v>
      </c>
      <c r="I1178" s="181" t="s">
        <v>201</v>
      </c>
      <c r="J1178" s="87">
        <v>0.14000000000000001</v>
      </c>
    </row>
    <row r="1179" spans="1:10" ht="15" thickBot="1" x14ac:dyDescent="0.25">
      <c r="A1179" s="181"/>
      <c r="B1179" s="181"/>
      <c r="C1179" s="181"/>
      <c r="D1179" s="181"/>
      <c r="E1179" s="181" t="s">
        <v>202</v>
      </c>
      <c r="F1179" s="87">
        <v>0.06</v>
      </c>
      <c r="G1179" s="181"/>
      <c r="H1179" s="252" t="s">
        <v>203</v>
      </c>
      <c r="I1179" s="252"/>
      <c r="J1179" s="87">
        <v>0.32</v>
      </c>
    </row>
    <row r="1180" spans="1:10" ht="0.95" customHeight="1" thickTop="1" x14ac:dyDescent="0.2">
      <c r="A1180" s="88"/>
      <c r="B1180" s="88"/>
      <c r="C1180" s="88"/>
      <c r="D1180" s="88"/>
      <c r="E1180" s="88"/>
      <c r="F1180" s="88"/>
      <c r="G1180" s="88"/>
      <c r="H1180" s="88"/>
      <c r="I1180" s="88"/>
      <c r="J1180" s="88"/>
    </row>
    <row r="1181" spans="1:10" ht="18" customHeight="1" x14ac:dyDescent="0.2">
      <c r="A1181" s="182" t="s">
        <v>1480</v>
      </c>
      <c r="B1181" s="191" t="s">
        <v>6</v>
      </c>
      <c r="C1181" s="182" t="s">
        <v>7</v>
      </c>
      <c r="D1181" s="182" t="s">
        <v>8</v>
      </c>
      <c r="E1181" s="218" t="s">
        <v>180</v>
      </c>
      <c r="F1181" s="218"/>
      <c r="G1181" s="192" t="s">
        <v>9</v>
      </c>
      <c r="H1181" s="191" t="s">
        <v>10</v>
      </c>
      <c r="I1181" s="191" t="s">
        <v>11</v>
      </c>
      <c r="J1181" s="191" t="s">
        <v>13</v>
      </c>
    </row>
    <row r="1182" spans="1:10" ht="24" customHeight="1" x14ac:dyDescent="0.2">
      <c r="A1182" s="183" t="s">
        <v>181</v>
      </c>
      <c r="B1182" s="75" t="s">
        <v>1314</v>
      </c>
      <c r="C1182" s="183" t="s">
        <v>25</v>
      </c>
      <c r="D1182" s="183" t="s">
        <v>1315</v>
      </c>
      <c r="E1182" s="249" t="s">
        <v>480</v>
      </c>
      <c r="F1182" s="249"/>
      <c r="G1182" s="76" t="s">
        <v>80</v>
      </c>
      <c r="H1182" s="77">
        <v>1</v>
      </c>
      <c r="I1182" s="78">
        <v>1.93</v>
      </c>
      <c r="J1182" s="78">
        <v>1.93</v>
      </c>
    </row>
    <row r="1183" spans="1:10" ht="24" customHeight="1" x14ac:dyDescent="0.2">
      <c r="A1183" s="179" t="s">
        <v>183</v>
      </c>
      <c r="B1183" s="79" t="s">
        <v>485</v>
      </c>
      <c r="C1183" s="179" t="s">
        <v>21</v>
      </c>
      <c r="D1183" s="179" t="s">
        <v>486</v>
      </c>
      <c r="E1183" s="250" t="s">
        <v>188</v>
      </c>
      <c r="F1183" s="250"/>
      <c r="G1183" s="80" t="s">
        <v>31</v>
      </c>
      <c r="H1183" s="81">
        <v>0.04</v>
      </c>
      <c r="I1183" s="82">
        <v>21.02</v>
      </c>
      <c r="J1183" s="82">
        <v>0.84</v>
      </c>
    </row>
    <row r="1184" spans="1:10" ht="24" customHeight="1" x14ac:dyDescent="0.2">
      <c r="A1184" s="180" t="s">
        <v>191</v>
      </c>
      <c r="B1184" s="83" t="s">
        <v>1676</v>
      </c>
      <c r="C1184" s="180" t="s">
        <v>110</v>
      </c>
      <c r="D1184" s="180" t="s">
        <v>1677</v>
      </c>
      <c r="E1184" s="251" t="s">
        <v>320</v>
      </c>
      <c r="F1184" s="251"/>
      <c r="G1184" s="84" t="s">
        <v>468</v>
      </c>
      <c r="H1184" s="85">
        <v>3.3000000000000002E-2</v>
      </c>
      <c r="I1184" s="86">
        <v>2.42</v>
      </c>
      <c r="J1184" s="86">
        <v>7.0000000000000007E-2</v>
      </c>
    </row>
    <row r="1185" spans="1:10" ht="36" customHeight="1" x14ac:dyDescent="0.2">
      <c r="A1185" s="180" t="s">
        <v>191</v>
      </c>
      <c r="B1185" s="83" t="s">
        <v>549</v>
      </c>
      <c r="C1185" s="180" t="s">
        <v>21</v>
      </c>
      <c r="D1185" s="180" t="s">
        <v>550</v>
      </c>
      <c r="E1185" s="251" t="s">
        <v>194</v>
      </c>
      <c r="F1185" s="251"/>
      <c r="G1185" s="84" t="s">
        <v>77</v>
      </c>
      <c r="H1185" s="85">
        <v>1</v>
      </c>
      <c r="I1185" s="86">
        <v>1.02</v>
      </c>
      <c r="J1185" s="86">
        <v>1.02</v>
      </c>
    </row>
    <row r="1186" spans="1:10" ht="25.5" x14ac:dyDescent="0.2">
      <c r="A1186" s="181"/>
      <c r="B1186" s="181"/>
      <c r="C1186" s="181"/>
      <c r="D1186" s="181"/>
      <c r="E1186" s="181" t="s">
        <v>199</v>
      </c>
      <c r="F1186" s="87">
        <v>0.57999999999999996</v>
      </c>
      <c r="G1186" s="181" t="s">
        <v>200</v>
      </c>
      <c r="H1186" s="87">
        <v>0</v>
      </c>
      <c r="I1186" s="181" t="s">
        <v>201</v>
      </c>
      <c r="J1186" s="87">
        <v>0.57999999999999996</v>
      </c>
    </row>
    <row r="1187" spans="1:10" ht="15" thickBot="1" x14ac:dyDescent="0.25">
      <c r="A1187" s="181"/>
      <c r="B1187" s="181"/>
      <c r="C1187" s="181"/>
      <c r="D1187" s="181"/>
      <c r="E1187" s="181" t="s">
        <v>202</v>
      </c>
      <c r="F1187" s="87">
        <v>0.46</v>
      </c>
      <c r="G1187" s="181"/>
      <c r="H1187" s="252" t="s">
        <v>203</v>
      </c>
      <c r="I1187" s="252"/>
      <c r="J1187" s="87">
        <v>2.39</v>
      </c>
    </row>
    <row r="1188" spans="1:10" ht="0.95" customHeight="1" thickTop="1" x14ac:dyDescent="0.2">
      <c r="A1188" s="88"/>
      <c r="B1188" s="88"/>
      <c r="C1188" s="88"/>
      <c r="D1188" s="88"/>
      <c r="E1188" s="88"/>
      <c r="F1188" s="88"/>
      <c r="G1188" s="88"/>
      <c r="H1188" s="88"/>
      <c r="I1188" s="88"/>
      <c r="J1188" s="88"/>
    </row>
    <row r="1189" spans="1:10" ht="18" customHeight="1" x14ac:dyDescent="0.2">
      <c r="A1189" s="182" t="s">
        <v>1481</v>
      </c>
      <c r="B1189" s="191" t="s">
        <v>6</v>
      </c>
      <c r="C1189" s="182" t="s">
        <v>7</v>
      </c>
      <c r="D1189" s="182" t="s">
        <v>8</v>
      </c>
      <c r="E1189" s="218" t="s">
        <v>180</v>
      </c>
      <c r="F1189" s="218"/>
      <c r="G1189" s="192" t="s">
        <v>9</v>
      </c>
      <c r="H1189" s="191" t="s">
        <v>10</v>
      </c>
      <c r="I1189" s="191" t="s">
        <v>11</v>
      </c>
      <c r="J1189" s="191" t="s">
        <v>13</v>
      </c>
    </row>
    <row r="1190" spans="1:10" ht="24" customHeight="1" x14ac:dyDescent="0.2">
      <c r="A1190" s="183" t="s">
        <v>181</v>
      </c>
      <c r="B1190" s="75" t="s">
        <v>1297</v>
      </c>
      <c r="C1190" s="183" t="s">
        <v>25</v>
      </c>
      <c r="D1190" s="183" t="s">
        <v>1298</v>
      </c>
      <c r="E1190" s="249" t="s">
        <v>480</v>
      </c>
      <c r="F1190" s="249"/>
      <c r="G1190" s="76" t="s">
        <v>80</v>
      </c>
      <c r="H1190" s="77">
        <v>1</v>
      </c>
      <c r="I1190" s="78">
        <v>2.23</v>
      </c>
      <c r="J1190" s="78">
        <v>2.23</v>
      </c>
    </row>
    <row r="1191" spans="1:10" ht="24" customHeight="1" x14ac:dyDescent="0.2">
      <c r="A1191" s="179" t="s">
        <v>183</v>
      </c>
      <c r="B1191" s="79" t="s">
        <v>485</v>
      </c>
      <c r="C1191" s="179" t="s">
        <v>21</v>
      </c>
      <c r="D1191" s="179" t="s">
        <v>486</v>
      </c>
      <c r="E1191" s="250" t="s">
        <v>188</v>
      </c>
      <c r="F1191" s="250"/>
      <c r="G1191" s="80" t="s">
        <v>31</v>
      </c>
      <c r="H1191" s="81">
        <v>0.04</v>
      </c>
      <c r="I1191" s="82">
        <v>21.02</v>
      </c>
      <c r="J1191" s="82">
        <v>0.84</v>
      </c>
    </row>
    <row r="1192" spans="1:10" ht="24" customHeight="1" x14ac:dyDescent="0.2">
      <c r="A1192" s="180" t="s">
        <v>191</v>
      </c>
      <c r="B1192" s="83" t="s">
        <v>1676</v>
      </c>
      <c r="C1192" s="180" t="s">
        <v>110</v>
      </c>
      <c r="D1192" s="180" t="s">
        <v>1677</v>
      </c>
      <c r="E1192" s="251" t="s">
        <v>320</v>
      </c>
      <c r="F1192" s="251"/>
      <c r="G1192" s="84" t="s">
        <v>468</v>
      </c>
      <c r="H1192" s="85">
        <v>3.3000000000000002E-2</v>
      </c>
      <c r="I1192" s="86">
        <v>2.42</v>
      </c>
      <c r="J1192" s="86">
        <v>7.0000000000000007E-2</v>
      </c>
    </row>
    <row r="1193" spans="1:10" ht="36" customHeight="1" x14ac:dyDescent="0.2">
      <c r="A1193" s="180" t="s">
        <v>191</v>
      </c>
      <c r="B1193" s="83" t="s">
        <v>551</v>
      </c>
      <c r="C1193" s="180" t="s">
        <v>21</v>
      </c>
      <c r="D1193" s="180" t="s">
        <v>552</v>
      </c>
      <c r="E1193" s="251" t="s">
        <v>194</v>
      </c>
      <c r="F1193" s="251"/>
      <c r="G1193" s="84" t="s">
        <v>77</v>
      </c>
      <c r="H1193" s="85">
        <v>1</v>
      </c>
      <c r="I1193" s="86">
        <v>1.32</v>
      </c>
      <c r="J1193" s="86">
        <v>1.32</v>
      </c>
    </row>
    <row r="1194" spans="1:10" ht="25.5" x14ac:dyDescent="0.2">
      <c r="A1194" s="181"/>
      <c r="B1194" s="181"/>
      <c r="C1194" s="181"/>
      <c r="D1194" s="181"/>
      <c r="E1194" s="181" t="s">
        <v>199</v>
      </c>
      <c r="F1194" s="87">
        <v>0.57999999999999996</v>
      </c>
      <c r="G1194" s="181" t="s">
        <v>200</v>
      </c>
      <c r="H1194" s="87">
        <v>0</v>
      </c>
      <c r="I1194" s="181" t="s">
        <v>201</v>
      </c>
      <c r="J1194" s="87">
        <v>0.57999999999999996</v>
      </c>
    </row>
    <row r="1195" spans="1:10" ht="15" thickBot="1" x14ac:dyDescent="0.25">
      <c r="A1195" s="181"/>
      <c r="B1195" s="181"/>
      <c r="C1195" s="181"/>
      <c r="D1195" s="181"/>
      <c r="E1195" s="181" t="s">
        <v>202</v>
      </c>
      <c r="F1195" s="87">
        <v>0.53</v>
      </c>
      <c r="G1195" s="181"/>
      <c r="H1195" s="252" t="s">
        <v>203</v>
      </c>
      <c r="I1195" s="252"/>
      <c r="J1195" s="87">
        <v>2.76</v>
      </c>
    </row>
    <row r="1196" spans="1:10" ht="0.95" customHeight="1" thickTop="1" x14ac:dyDescent="0.2">
      <c r="A1196" s="88"/>
      <c r="B1196" s="88"/>
      <c r="C1196" s="88"/>
      <c r="D1196" s="88"/>
      <c r="E1196" s="88"/>
      <c r="F1196" s="88"/>
      <c r="G1196" s="88"/>
      <c r="H1196" s="88"/>
      <c r="I1196" s="88"/>
      <c r="J1196" s="88"/>
    </row>
    <row r="1197" spans="1:10" ht="18" customHeight="1" x14ac:dyDescent="0.2">
      <c r="A1197" s="182" t="s">
        <v>1735</v>
      </c>
      <c r="B1197" s="191" t="s">
        <v>6</v>
      </c>
      <c r="C1197" s="182" t="s">
        <v>7</v>
      </c>
      <c r="D1197" s="182" t="s">
        <v>8</v>
      </c>
      <c r="E1197" s="218" t="s">
        <v>180</v>
      </c>
      <c r="F1197" s="218"/>
      <c r="G1197" s="192" t="s">
        <v>9</v>
      </c>
      <c r="H1197" s="191" t="s">
        <v>10</v>
      </c>
      <c r="I1197" s="191" t="s">
        <v>11</v>
      </c>
      <c r="J1197" s="191" t="s">
        <v>13</v>
      </c>
    </row>
    <row r="1198" spans="1:10" ht="36" customHeight="1" x14ac:dyDescent="0.2">
      <c r="A1198" s="183" t="s">
        <v>181</v>
      </c>
      <c r="B1198" s="75" t="s">
        <v>1736</v>
      </c>
      <c r="C1198" s="183" t="s">
        <v>21</v>
      </c>
      <c r="D1198" s="183" t="s">
        <v>1737</v>
      </c>
      <c r="E1198" s="249" t="s">
        <v>555</v>
      </c>
      <c r="F1198" s="249"/>
      <c r="G1198" s="76" t="s">
        <v>77</v>
      </c>
      <c r="H1198" s="77">
        <v>1</v>
      </c>
      <c r="I1198" s="78">
        <v>2281.66</v>
      </c>
      <c r="J1198" s="78">
        <v>2281.66</v>
      </c>
    </row>
    <row r="1199" spans="1:10" ht="24" customHeight="1" x14ac:dyDescent="0.2">
      <c r="A1199" s="179" t="s">
        <v>183</v>
      </c>
      <c r="B1199" s="79" t="s">
        <v>2140</v>
      </c>
      <c r="C1199" s="179" t="s">
        <v>21</v>
      </c>
      <c r="D1199" s="179" t="s">
        <v>2141</v>
      </c>
      <c r="E1199" s="250" t="s">
        <v>188</v>
      </c>
      <c r="F1199" s="250"/>
      <c r="G1199" s="80" t="s">
        <v>31</v>
      </c>
      <c r="H1199" s="81">
        <v>2.3334000000000001</v>
      </c>
      <c r="I1199" s="82">
        <v>17.32</v>
      </c>
      <c r="J1199" s="82">
        <v>40.409999999999997</v>
      </c>
    </row>
    <row r="1200" spans="1:10" ht="24" customHeight="1" x14ac:dyDescent="0.2">
      <c r="A1200" s="179" t="s">
        <v>183</v>
      </c>
      <c r="B1200" s="79" t="s">
        <v>599</v>
      </c>
      <c r="C1200" s="179" t="s">
        <v>21</v>
      </c>
      <c r="D1200" s="179" t="s">
        <v>600</v>
      </c>
      <c r="E1200" s="250" t="s">
        <v>188</v>
      </c>
      <c r="F1200" s="250"/>
      <c r="G1200" s="80" t="s">
        <v>31</v>
      </c>
      <c r="H1200" s="81">
        <v>2.3334000000000001</v>
      </c>
      <c r="I1200" s="82">
        <v>19.16</v>
      </c>
      <c r="J1200" s="82">
        <v>44.7</v>
      </c>
    </row>
    <row r="1201" spans="1:10" ht="36" customHeight="1" x14ac:dyDescent="0.2">
      <c r="A1201" s="180" t="s">
        <v>191</v>
      </c>
      <c r="B1201" s="83" t="s">
        <v>2142</v>
      </c>
      <c r="C1201" s="180" t="s">
        <v>21</v>
      </c>
      <c r="D1201" s="180" t="s">
        <v>2143</v>
      </c>
      <c r="E1201" s="251" t="s">
        <v>2144</v>
      </c>
      <c r="F1201" s="251"/>
      <c r="G1201" s="84" t="s">
        <v>77</v>
      </c>
      <c r="H1201" s="85">
        <v>1</v>
      </c>
      <c r="I1201" s="86">
        <v>2116.86</v>
      </c>
      <c r="J1201" s="86">
        <v>2116.86</v>
      </c>
    </row>
    <row r="1202" spans="1:10" ht="36" customHeight="1" x14ac:dyDescent="0.2">
      <c r="A1202" s="180" t="s">
        <v>191</v>
      </c>
      <c r="B1202" s="83" t="s">
        <v>389</v>
      </c>
      <c r="C1202" s="180" t="s">
        <v>21</v>
      </c>
      <c r="D1202" s="180" t="s">
        <v>390</v>
      </c>
      <c r="E1202" s="251" t="s">
        <v>194</v>
      </c>
      <c r="F1202" s="251"/>
      <c r="G1202" s="84" t="s">
        <v>77</v>
      </c>
      <c r="H1202" s="85">
        <v>9</v>
      </c>
      <c r="I1202" s="86">
        <v>0.55000000000000004</v>
      </c>
      <c r="J1202" s="86">
        <v>4.95</v>
      </c>
    </row>
    <row r="1203" spans="1:10" ht="24" customHeight="1" x14ac:dyDescent="0.2">
      <c r="A1203" s="180" t="s">
        <v>191</v>
      </c>
      <c r="B1203" s="83" t="s">
        <v>2145</v>
      </c>
      <c r="C1203" s="180" t="s">
        <v>21</v>
      </c>
      <c r="D1203" s="180" t="s">
        <v>2146</v>
      </c>
      <c r="E1203" s="251" t="s">
        <v>194</v>
      </c>
      <c r="F1203" s="251"/>
      <c r="G1203" s="84" t="s">
        <v>77</v>
      </c>
      <c r="H1203" s="85">
        <v>6</v>
      </c>
      <c r="I1203" s="86">
        <v>1.69</v>
      </c>
      <c r="J1203" s="86">
        <v>10.14</v>
      </c>
    </row>
    <row r="1204" spans="1:10" ht="36" customHeight="1" x14ac:dyDescent="0.2">
      <c r="A1204" s="180" t="s">
        <v>191</v>
      </c>
      <c r="B1204" s="83" t="s">
        <v>2147</v>
      </c>
      <c r="C1204" s="180" t="s">
        <v>21</v>
      </c>
      <c r="D1204" s="180" t="s">
        <v>2148</v>
      </c>
      <c r="E1204" s="251" t="s">
        <v>194</v>
      </c>
      <c r="F1204" s="251"/>
      <c r="G1204" s="84" t="s">
        <v>77</v>
      </c>
      <c r="H1204" s="85">
        <v>4</v>
      </c>
      <c r="I1204" s="86">
        <v>0.63</v>
      </c>
      <c r="J1204" s="86">
        <v>2.52</v>
      </c>
    </row>
    <row r="1205" spans="1:10" ht="24" customHeight="1" x14ac:dyDescent="0.2">
      <c r="A1205" s="180" t="s">
        <v>191</v>
      </c>
      <c r="B1205" s="83" t="s">
        <v>393</v>
      </c>
      <c r="C1205" s="180" t="s">
        <v>21</v>
      </c>
      <c r="D1205" s="180" t="s">
        <v>394</v>
      </c>
      <c r="E1205" s="251" t="s">
        <v>194</v>
      </c>
      <c r="F1205" s="251"/>
      <c r="G1205" s="84" t="s">
        <v>77</v>
      </c>
      <c r="H1205" s="85">
        <v>2</v>
      </c>
      <c r="I1205" s="86">
        <v>25.94</v>
      </c>
      <c r="J1205" s="86">
        <v>51.88</v>
      </c>
    </row>
    <row r="1206" spans="1:10" ht="36" customHeight="1" x14ac:dyDescent="0.2">
      <c r="A1206" s="180" t="s">
        <v>191</v>
      </c>
      <c r="B1206" s="83" t="s">
        <v>549</v>
      </c>
      <c r="C1206" s="180" t="s">
        <v>21</v>
      </c>
      <c r="D1206" s="180" t="s">
        <v>550</v>
      </c>
      <c r="E1206" s="251" t="s">
        <v>194</v>
      </c>
      <c r="F1206" s="251"/>
      <c r="G1206" s="84" t="s">
        <v>77</v>
      </c>
      <c r="H1206" s="85">
        <v>10</v>
      </c>
      <c r="I1206" s="86">
        <v>1.02</v>
      </c>
      <c r="J1206" s="86">
        <v>10.199999999999999</v>
      </c>
    </row>
    <row r="1207" spans="1:10" ht="25.5" x14ac:dyDescent="0.2">
      <c r="A1207" s="181"/>
      <c r="B1207" s="181"/>
      <c r="C1207" s="181"/>
      <c r="D1207" s="181"/>
      <c r="E1207" s="181" t="s">
        <v>199</v>
      </c>
      <c r="F1207" s="87">
        <v>55.43</v>
      </c>
      <c r="G1207" s="181" t="s">
        <v>200</v>
      </c>
      <c r="H1207" s="87">
        <v>0</v>
      </c>
      <c r="I1207" s="181" t="s">
        <v>201</v>
      </c>
      <c r="J1207" s="87">
        <v>55.43</v>
      </c>
    </row>
    <row r="1208" spans="1:10" ht="15" thickBot="1" x14ac:dyDescent="0.25">
      <c r="A1208" s="181"/>
      <c r="B1208" s="181"/>
      <c r="C1208" s="181"/>
      <c r="D1208" s="181"/>
      <c r="E1208" s="181" t="s">
        <v>202</v>
      </c>
      <c r="F1208" s="87">
        <v>547.37</v>
      </c>
      <c r="G1208" s="181"/>
      <c r="H1208" s="252" t="s">
        <v>203</v>
      </c>
      <c r="I1208" s="252"/>
      <c r="J1208" s="87">
        <v>2829.03</v>
      </c>
    </row>
    <row r="1209" spans="1:10" ht="0.95" customHeight="1" thickTop="1" x14ac:dyDescent="0.2">
      <c r="A1209" s="88"/>
      <c r="B1209" s="88"/>
      <c r="C1209" s="88"/>
      <c r="D1209" s="88"/>
      <c r="E1209" s="88"/>
      <c r="F1209" s="88"/>
      <c r="G1209" s="88"/>
      <c r="H1209" s="88"/>
      <c r="I1209" s="88"/>
      <c r="J1209" s="88"/>
    </row>
    <row r="1210" spans="1:10" ht="18" customHeight="1" x14ac:dyDescent="0.2">
      <c r="A1210" s="182" t="s">
        <v>1738</v>
      </c>
      <c r="B1210" s="191" t="s">
        <v>6</v>
      </c>
      <c r="C1210" s="182" t="s">
        <v>7</v>
      </c>
      <c r="D1210" s="182" t="s">
        <v>8</v>
      </c>
      <c r="E1210" s="218" t="s">
        <v>180</v>
      </c>
      <c r="F1210" s="218"/>
      <c r="G1210" s="192" t="s">
        <v>9</v>
      </c>
      <c r="H1210" s="191" t="s">
        <v>10</v>
      </c>
      <c r="I1210" s="191" t="s">
        <v>11</v>
      </c>
      <c r="J1210" s="191" t="s">
        <v>13</v>
      </c>
    </row>
    <row r="1211" spans="1:10" ht="36" customHeight="1" x14ac:dyDescent="0.2">
      <c r="A1211" s="183" t="s">
        <v>181</v>
      </c>
      <c r="B1211" s="75" t="s">
        <v>1739</v>
      </c>
      <c r="C1211" s="183" t="s">
        <v>21</v>
      </c>
      <c r="D1211" s="183" t="s">
        <v>1740</v>
      </c>
      <c r="E1211" s="249" t="s">
        <v>555</v>
      </c>
      <c r="F1211" s="249"/>
      <c r="G1211" s="76" t="s">
        <v>77</v>
      </c>
      <c r="H1211" s="77">
        <v>1</v>
      </c>
      <c r="I1211" s="78">
        <v>3314.27</v>
      </c>
      <c r="J1211" s="78">
        <v>3314.27</v>
      </c>
    </row>
    <row r="1212" spans="1:10" ht="24" customHeight="1" x14ac:dyDescent="0.2">
      <c r="A1212" s="179" t="s">
        <v>183</v>
      </c>
      <c r="B1212" s="79" t="s">
        <v>2140</v>
      </c>
      <c r="C1212" s="179" t="s">
        <v>21</v>
      </c>
      <c r="D1212" s="179" t="s">
        <v>2141</v>
      </c>
      <c r="E1212" s="250" t="s">
        <v>188</v>
      </c>
      <c r="F1212" s="250"/>
      <c r="G1212" s="80" t="s">
        <v>31</v>
      </c>
      <c r="H1212" s="81">
        <v>2.5230000000000001</v>
      </c>
      <c r="I1212" s="82">
        <v>17.32</v>
      </c>
      <c r="J1212" s="82">
        <v>43.69</v>
      </c>
    </row>
    <row r="1213" spans="1:10" ht="24" customHeight="1" x14ac:dyDescent="0.2">
      <c r="A1213" s="179" t="s">
        <v>183</v>
      </c>
      <c r="B1213" s="79" t="s">
        <v>599</v>
      </c>
      <c r="C1213" s="179" t="s">
        <v>21</v>
      </c>
      <c r="D1213" s="179" t="s">
        <v>600</v>
      </c>
      <c r="E1213" s="250" t="s">
        <v>188</v>
      </c>
      <c r="F1213" s="250"/>
      <c r="G1213" s="80" t="s">
        <v>31</v>
      </c>
      <c r="H1213" s="81">
        <v>2.5230000000000001</v>
      </c>
      <c r="I1213" s="82">
        <v>19.16</v>
      </c>
      <c r="J1213" s="82">
        <v>48.34</v>
      </c>
    </row>
    <row r="1214" spans="1:10" ht="36" customHeight="1" x14ac:dyDescent="0.2">
      <c r="A1214" s="180" t="s">
        <v>191</v>
      </c>
      <c r="B1214" s="83" t="s">
        <v>2149</v>
      </c>
      <c r="C1214" s="180" t="s">
        <v>21</v>
      </c>
      <c r="D1214" s="180" t="s">
        <v>2150</v>
      </c>
      <c r="E1214" s="251" t="s">
        <v>2144</v>
      </c>
      <c r="F1214" s="251"/>
      <c r="G1214" s="84" t="s">
        <v>77</v>
      </c>
      <c r="H1214" s="85">
        <v>1</v>
      </c>
      <c r="I1214" s="86">
        <v>3142.55</v>
      </c>
      <c r="J1214" s="86">
        <v>3142.55</v>
      </c>
    </row>
    <row r="1215" spans="1:10" ht="36" customHeight="1" x14ac:dyDescent="0.2">
      <c r="A1215" s="180" t="s">
        <v>191</v>
      </c>
      <c r="B1215" s="83" t="s">
        <v>389</v>
      </c>
      <c r="C1215" s="180" t="s">
        <v>21</v>
      </c>
      <c r="D1215" s="180" t="s">
        <v>390</v>
      </c>
      <c r="E1215" s="251" t="s">
        <v>194</v>
      </c>
      <c r="F1215" s="251"/>
      <c r="G1215" s="84" t="s">
        <v>77</v>
      </c>
      <c r="H1215" s="85">
        <v>9</v>
      </c>
      <c r="I1215" s="86">
        <v>0.55000000000000004</v>
      </c>
      <c r="J1215" s="86">
        <v>4.95</v>
      </c>
    </row>
    <row r="1216" spans="1:10" ht="24" customHeight="1" x14ac:dyDescent="0.2">
      <c r="A1216" s="180" t="s">
        <v>191</v>
      </c>
      <c r="B1216" s="83" t="s">
        <v>2145</v>
      </c>
      <c r="C1216" s="180" t="s">
        <v>21</v>
      </c>
      <c r="D1216" s="180" t="s">
        <v>2146</v>
      </c>
      <c r="E1216" s="251" t="s">
        <v>194</v>
      </c>
      <c r="F1216" s="251"/>
      <c r="G1216" s="84" t="s">
        <v>77</v>
      </c>
      <c r="H1216" s="85">
        <v>6</v>
      </c>
      <c r="I1216" s="86">
        <v>1.69</v>
      </c>
      <c r="J1216" s="86">
        <v>10.14</v>
      </c>
    </row>
    <row r="1217" spans="1:10" ht="36" customHeight="1" x14ac:dyDescent="0.2">
      <c r="A1217" s="180" t="s">
        <v>191</v>
      </c>
      <c r="B1217" s="83" t="s">
        <v>2147</v>
      </c>
      <c r="C1217" s="180" t="s">
        <v>21</v>
      </c>
      <c r="D1217" s="180" t="s">
        <v>2148</v>
      </c>
      <c r="E1217" s="251" t="s">
        <v>194</v>
      </c>
      <c r="F1217" s="251"/>
      <c r="G1217" s="84" t="s">
        <v>77</v>
      </c>
      <c r="H1217" s="85">
        <v>4</v>
      </c>
      <c r="I1217" s="86">
        <v>0.63</v>
      </c>
      <c r="J1217" s="86">
        <v>2.52</v>
      </c>
    </row>
    <row r="1218" spans="1:10" ht="24" customHeight="1" x14ac:dyDescent="0.2">
      <c r="A1218" s="180" t="s">
        <v>191</v>
      </c>
      <c r="B1218" s="83" t="s">
        <v>393</v>
      </c>
      <c r="C1218" s="180" t="s">
        <v>21</v>
      </c>
      <c r="D1218" s="180" t="s">
        <v>394</v>
      </c>
      <c r="E1218" s="251" t="s">
        <v>194</v>
      </c>
      <c r="F1218" s="251"/>
      <c r="G1218" s="84" t="s">
        <v>77</v>
      </c>
      <c r="H1218" s="85">
        <v>2</v>
      </c>
      <c r="I1218" s="86">
        <v>25.94</v>
      </c>
      <c r="J1218" s="86">
        <v>51.88</v>
      </c>
    </row>
    <row r="1219" spans="1:10" ht="36" customHeight="1" x14ac:dyDescent="0.2">
      <c r="A1219" s="180" t="s">
        <v>191</v>
      </c>
      <c r="B1219" s="83" t="s">
        <v>549</v>
      </c>
      <c r="C1219" s="180" t="s">
        <v>21</v>
      </c>
      <c r="D1219" s="180" t="s">
        <v>550</v>
      </c>
      <c r="E1219" s="251" t="s">
        <v>194</v>
      </c>
      <c r="F1219" s="251"/>
      <c r="G1219" s="84" t="s">
        <v>77</v>
      </c>
      <c r="H1219" s="85">
        <v>10</v>
      </c>
      <c r="I1219" s="86">
        <v>1.02</v>
      </c>
      <c r="J1219" s="86">
        <v>10.199999999999999</v>
      </c>
    </row>
    <row r="1220" spans="1:10" ht="25.5" x14ac:dyDescent="0.2">
      <c r="A1220" s="181"/>
      <c r="B1220" s="181"/>
      <c r="C1220" s="181"/>
      <c r="D1220" s="181"/>
      <c r="E1220" s="181" t="s">
        <v>199</v>
      </c>
      <c r="F1220" s="87">
        <v>59.93</v>
      </c>
      <c r="G1220" s="181" t="s">
        <v>200</v>
      </c>
      <c r="H1220" s="87">
        <v>0</v>
      </c>
      <c r="I1220" s="181" t="s">
        <v>201</v>
      </c>
      <c r="J1220" s="87">
        <v>59.93</v>
      </c>
    </row>
    <row r="1221" spans="1:10" ht="15" thickBot="1" x14ac:dyDescent="0.25">
      <c r="A1221" s="181"/>
      <c r="B1221" s="181"/>
      <c r="C1221" s="181"/>
      <c r="D1221" s="181"/>
      <c r="E1221" s="181" t="s">
        <v>202</v>
      </c>
      <c r="F1221" s="87">
        <v>795.09</v>
      </c>
      <c r="G1221" s="181"/>
      <c r="H1221" s="252" t="s">
        <v>203</v>
      </c>
      <c r="I1221" s="252"/>
      <c r="J1221" s="87">
        <v>4109.3599999999997</v>
      </c>
    </row>
    <row r="1222" spans="1:10" ht="0.95" customHeight="1" thickTop="1" x14ac:dyDescent="0.2">
      <c r="A1222" s="88"/>
      <c r="B1222" s="88"/>
      <c r="C1222" s="88"/>
      <c r="D1222" s="88"/>
      <c r="E1222" s="88"/>
      <c r="F1222" s="88"/>
      <c r="G1222" s="88"/>
      <c r="H1222" s="88"/>
      <c r="I1222" s="88"/>
      <c r="J1222" s="88"/>
    </row>
    <row r="1223" spans="1:10" ht="18" customHeight="1" x14ac:dyDescent="0.2">
      <c r="A1223" s="182" t="s">
        <v>1741</v>
      </c>
      <c r="B1223" s="191" t="s">
        <v>6</v>
      </c>
      <c r="C1223" s="182" t="s">
        <v>7</v>
      </c>
      <c r="D1223" s="182" t="s">
        <v>8</v>
      </c>
      <c r="E1223" s="218" t="s">
        <v>180</v>
      </c>
      <c r="F1223" s="218"/>
      <c r="G1223" s="192" t="s">
        <v>9</v>
      </c>
      <c r="H1223" s="191" t="s">
        <v>10</v>
      </c>
      <c r="I1223" s="191" t="s">
        <v>11</v>
      </c>
      <c r="J1223" s="191" t="s">
        <v>13</v>
      </c>
    </row>
    <row r="1224" spans="1:10" ht="36" customHeight="1" x14ac:dyDescent="0.2">
      <c r="A1224" s="183" t="s">
        <v>181</v>
      </c>
      <c r="B1224" s="75" t="s">
        <v>1742</v>
      </c>
      <c r="C1224" s="183" t="s">
        <v>21</v>
      </c>
      <c r="D1224" s="183" t="s">
        <v>1743</v>
      </c>
      <c r="E1224" s="249" t="s">
        <v>555</v>
      </c>
      <c r="F1224" s="249"/>
      <c r="G1224" s="76" t="s">
        <v>77</v>
      </c>
      <c r="H1224" s="77">
        <v>1</v>
      </c>
      <c r="I1224" s="78">
        <v>4519.05</v>
      </c>
      <c r="J1224" s="78">
        <v>4519.05</v>
      </c>
    </row>
    <row r="1225" spans="1:10" ht="24" customHeight="1" x14ac:dyDescent="0.2">
      <c r="A1225" s="179" t="s">
        <v>183</v>
      </c>
      <c r="B1225" s="79" t="s">
        <v>2140</v>
      </c>
      <c r="C1225" s="179" t="s">
        <v>21</v>
      </c>
      <c r="D1225" s="179" t="s">
        <v>2141</v>
      </c>
      <c r="E1225" s="250" t="s">
        <v>188</v>
      </c>
      <c r="F1225" s="250"/>
      <c r="G1225" s="80" t="s">
        <v>31</v>
      </c>
      <c r="H1225" s="81">
        <v>2.6335000000000002</v>
      </c>
      <c r="I1225" s="82">
        <v>17.32</v>
      </c>
      <c r="J1225" s="82">
        <v>45.61</v>
      </c>
    </row>
    <row r="1226" spans="1:10" ht="24" customHeight="1" x14ac:dyDescent="0.2">
      <c r="A1226" s="179" t="s">
        <v>183</v>
      </c>
      <c r="B1226" s="79" t="s">
        <v>599</v>
      </c>
      <c r="C1226" s="179" t="s">
        <v>21</v>
      </c>
      <c r="D1226" s="179" t="s">
        <v>600</v>
      </c>
      <c r="E1226" s="250" t="s">
        <v>188</v>
      </c>
      <c r="F1226" s="250"/>
      <c r="G1226" s="80" t="s">
        <v>31</v>
      </c>
      <c r="H1226" s="81">
        <v>2.6335000000000002</v>
      </c>
      <c r="I1226" s="82">
        <v>19.16</v>
      </c>
      <c r="J1226" s="82">
        <v>50.45</v>
      </c>
    </row>
    <row r="1227" spans="1:10" ht="36" customHeight="1" x14ac:dyDescent="0.2">
      <c r="A1227" s="180" t="s">
        <v>191</v>
      </c>
      <c r="B1227" s="83" t="s">
        <v>2151</v>
      </c>
      <c r="C1227" s="180" t="s">
        <v>21</v>
      </c>
      <c r="D1227" s="180" t="s">
        <v>2152</v>
      </c>
      <c r="E1227" s="251" t="s">
        <v>2144</v>
      </c>
      <c r="F1227" s="251"/>
      <c r="G1227" s="84" t="s">
        <v>77</v>
      </c>
      <c r="H1227" s="85">
        <v>1</v>
      </c>
      <c r="I1227" s="86">
        <v>4343.3</v>
      </c>
      <c r="J1227" s="86">
        <v>4343.3</v>
      </c>
    </row>
    <row r="1228" spans="1:10" ht="36" customHeight="1" x14ac:dyDescent="0.2">
      <c r="A1228" s="180" t="s">
        <v>191</v>
      </c>
      <c r="B1228" s="83" t="s">
        <v>389</v>
      </c>
      <c r="C1228" s="180" t="s">
        <v>21</v>
      </c>
      <c r="D1228" s="180" t="s">
        <v>390</v>
      </c>
      <c r="E1228" s="251" t="s">
        <v>194</v>
      </c>
      <c r="F1228" s="251"/>
      <c r="G1228" s="84" t="s">
        <v>77</v>
      </c>
      <c r="H1228" s="85">
        <v>9</v>
      </c>
      <c r="I1228" s="86">
        <v>0.55000000000000004</v>
      </c>
      <c r="J1228" s="86">
        <v>4.95</v>
      </c>
    </row>
    <row r="1229" spans="1:10" ht="24" customHeight="1" x14ac:dyDescent="0.2">
      <c r="A1229" s="180" t="s">
        <v>191</v>
      </c>
      <c r="B1229" s="83" t="s">
        <v>2145</v>
      </c>
      <c r="C1229" s="180" t="s">
        <v>21</v>
      </c>
      <c r="D1229" s="180" t="s">
        <v>2146</v>
      </c>
      <c r="E1229" s="251" t="s">
        <v>194</v>
      </c>
      <c r="F1229" s="251"/>
      <c r="G1229" s="84" t="s">
        <v>77</v>
      </c>
      <c r="H1229" s="85">
        <v>6</v>
      </c>
      <c r="I1229" s="86">
        <v>1.69</v>
      </c>
      <c r="J1229" s="86">
        <v>10.14</v>
      </c>
    </row>
    <row r="1230" spans="1:10" ht="36" customHeight="1" x14ac:dyDescent="0.2">
      <c r="A1230" s="180" t="s">
        <v>191</v>
      </c>
      <c r="B1230" s="83" t="s">
        <v>2147</v>
      </c>
      <c r="C1230" s="180" t="s">
        <v>21</v>
      </c>
      <c r="D1230" s="180" t="s">
        <v>2148</v>
      </c>
      <c r="E1230" s="251" t="s">
        <v>194</v>
      </c>
      <c r="F1230" s="251"/>
      <c r="G1230" s="84" t="s">
        <v>77</v>
      </c>
      <c r="H1230" s="85">
        <v>4</v>
      </c>
      <c r="I1230" s="86">
        <v>0.63</v>
      </c>
      <c r="J1230" s="86">
        <v>2.52</v>
      </c>
    </row>
    <row r="1231" spans="1:10" ht="24" customHeight="1" x14ac:dyDescent="0.2">
      <c r="A1231" s="180" t="s">
        <v>191</v>
      </c>
      <c r="B1231" s="83" t="s">
        <v>393</v>
      </c>
      <c r="C1231" s="180" t="s">
        <v>21</v>
      </c>
      <c r="D1231" s="180" t="s">
        <v>394</v>
      </c>
      <c r="E1231" s="251" t="s">
        <v>194</v>
      </c>
      <c r="F1231" s="251"/>
      <c r="G1231" s="84" t="s">
        <v>77</v>
      </c>
      <c r="H1231" s="85">
        <v>2</v>
      </c>
      <c r="I1231" s="86">
        <v>25.94</v>
      </c>
      <c r="J1231" s="86">
        <v>51.88</v>
      </c>
    </row>
    <row r="1232" spans="1:10" ht="36" customHeight="1" x14ac:dyDescent="0.2">
      <c r="A1232" s="180" t="s">
        <v>191</v>
      </c>
      <c r="B1232" s="83" t="s">
        <v>549</v>
      </c>
      <c r="C1232" s="180" t="s">
        <v>21</v>
      </c>
      <c r="D1232" s="180" t="s">
        <v>550</v>
      </c>
      <c r="E1232" s="251" t="s">
        <v>194</v>
      </c>
      <c r="F1232" s="251"/>
      <c r="G1232" s="84" t="s">
        <v>77</v>
      </c>
      <c r="H1232" s="85">
        <v>10</v>
      </c>
      <c r="I1232" s="86">
        <v>1.02</v>
      </c>
      <c r="J1232" s="86">
        <v>10.199999999999999</v>
      </c>
    </row>
    <row r="1233" spans="1:10" ht="25.5" x14ac:dyDescent="0.2">
      <c r="A1233" s="181"/>
      <c r="B1233" s="181"/>
      <c r="C1233" s="181"/>
      <c r="D1233" s="181"/>
      <c r="E1233" s="181" t="s">
        <v>199</v>
      </c>
      <c r="F1233" s="87">
        <v>62.56</v>
      </c>
      <c r="G1233" s="181" t="s">
        <v>200</v>
      </c>
      <c r="H1233" s="87">
        <v>0</v>
      </c>
      <c r="I1233" s="181" t="s">
        <v>201</v>
      </c>
      <c r="J1233" s="87">
        <v>62.56</v>
      </c>
    </row>
    <row r="1234" spans="1:10" ht="15" thickBot="1" x14ac:dyDescent="0.25">
      <c r="A1234" s="181"/>
      <c r="B1234" s="181"/>
      <c r="C1234" s="181"/>
      <c r="D1234" s="181"/>
      <c r="E1234" s="181" t="s">
        <v>202</v>
      </c>
      <c r="F1234" s="87">
        <v>1084.1199999999999</v>
      </c>
      <c r="G1234" s="181"/>
      <c r="H1234" s="252" t="s">
        <v>203</v>
      </c>
      <c r="I1234" s="252"/>
      <c r="J1234" s="87">
        <v>5603.17</v>
      </c>
    </row>
    <row r="1235" spans="1:10" ht="0.95" customHeight="1" thickTop="1" x14ac:dyDescent="0.2">
      <c r="A1235" s="88"/>
      <c r="B1235" s="88"/>
      <c r="C1235" s="88"/>
      <c r="D1235" s="88"/>
      <c r="E1235" s="88"/>
      <c r="F1235" s="88"/>
      <c r="G1235" s="88"/>
      <c r="H1235" s="88"/>
      <c r="I1235" s="88"/>
      <c r="J1235" s="88"/>
    </row>
    <row r="1236" spans="1:10" ht="18" customHeight="1" x14ac:dyDescent="0.2">
      <c r="A1236" s="182" t="s">
        <v>1744</v>
      </c>
      <c r="B1236" s="191" t="s">
        <v>6</v>
      </c>
      <c r="C1236" s="182" t="s">
        <v>7</v>
      </c>
      <c r="D1236" s="182" t="s">
        <v>8</v>
      </c>
      <c r="E1236" s="218" t="s">
        <v>180</v>
      </c>
      <c r="F1236" s="218"/>
      <c r="G1236" s="192" t="s">
        <v>9</v>
      </c>
      <c r="H1236" s="191" t="s">
        <v>10</v>
      </c>
      <c r="I1236" s="191" t="s">
        <v>11</v>
      </c>
      <c r="J1236" s="191" t="s">
        <v>13</v>
      </c>
    </row>
    <row r="1237" spans="1:10" ht="36" customHeight="1" x14ac:dyDescent="0.2">
      <c r="A1237" s="183" t="s">
        <v>181</v>
      </c>
      <c r="B1237" s="75" t="s">
        <v>1745</v>
      </c>
      <c r="C1237" s="183" t="s">
        <v>21</v>
      </c>
      <c r="D1237" s="183" t="s">
        <v>1746</v>
      </c>
      <c r="E1237" s="249" t="s">
        <v>555</v>
      </c>
      <c r="F1237" s="249"/>
      <c r="G1237" s="76" t="s">
        <v>77</v>
      </c>
      <c r="H1237" s="77">
        <v>1</v>
      </c>
      <c r="I1237" s="78">
        <v>10579.13</v>
      </c>
      <c r="J1237" s="78">
        <v>10579.13</v>
      </c>
    </row>
    <row r="1238" spans="1:10" ht="24" customHeight="1" x14ac:dyDescent="0.2">
      <c r="A1238" s="179" t="s">
        <v>183</v>
      </c>
      <c r="B1238" s="79" t="s">
        <v>2140</v>
      </c>
      <c r="C1238" s="179" t="s">
        <v>21</v>
      </c>
      <c r="D1238" s="179" t="s">
        <v>2141</v>
      </c>
      <c r="E1238" s="250" t="s">
        <v>188</v>
      </c>
      <c r="F1238" s="250"/>
      <c r="G1238" s="80" t="s">
        <v>31</v>
      </c>
      <c r="H1238" s="81">
        <v>4.3619000000000003</v>
      </c>
      <c r="I1238" s="82">
        <v>17.32</v>
      </c>
      <c r="J1238" s="82">
        <v>75.540000000000006</v>
      </c>
    </row>
    <row r="1239" spans="1:10" ht="24" customHeight="1" x14ac:dyDescent="0.2">
      <c r="A1239" s="179" t="s">
        <v>183</v>
      </c>
      <c r="B1239" s="79" t="s">
        <v>599</v>
      </c>
      <c r="C1239" s="179" t="s">
        <v>21</v>
      </c>
      <c r="D1239" s="179" t="s">
        <v>600</v>
      </c>
      <c r="E1239" s="250" t="s">
        <v>188</v>
      </c>
      <c r="F1239" s="250"/>
      <c r="G1239" s="80" t="s">
        <v>31</v>
      </c>
      <c r="H1239" s="81">
        <v>4.3619000000000003</v>
      </c>
      <c r="I1239" s="82">
        <v>19.16</v>
      </c>
      <c r="J1239" s="82">
        <v>83.57</v>
      </c>
    </row>
    <row r="1240" spans="1:10" ht="36" customHeight="1" x14ac:dyDescent="0.2">
      <c r="A1240" s="180" t="s">
        <v>191</v>
      </c>
      <c r="B1240" s="83" t="s">
        <v>2153</v>
      </c>
      <c r="C1240" s="180" t="s">
        <v>21</v>
      </c>
      <c r="D1240" s="180" t="s">
        <v>2154</v>
      </c>
      <c r="E1240" s="251" t="s">
        <v>2144</v>
      </c>
      <c r="F1240" s="251"/>
      <c r="G1240" s="84" t="s">
        <v>77</v>
      </c>
      <c r="H1240" s="85">
        <v>1</v>
      </c>
      <c r="I1240" s="86">
        <v>10322.540000000001</v>
      </c>
      <c r="J1240" s="86">
        <v>10322.540000000001</v>
      </c>
    </row>
    <row r="1241" spans="1:10" ht="24" customHeight="1" x14ac:dyDescent="0.2">
      <c r="A1241" s="180" t="s">
        <v>191</v>
      </c>
      <c r="B1241" s="83" t="s">
        <v>2155</v>
      </c>
      <c r="C1241" s="180" t="s">
        <v>21</v>
      </c>
      <c r="D1241" s="180" t="s">
        <v>2156</v>
      </c>
      <c r="E1241" s="251" t="s">
        <v>194</v>
      </c>
      <c r="F1241" s="251"/>
      <c r="G1241" s="84" t="s">
        <v>77</v>
      </c>
      <c r="H1241" s="85">
        <v>6</v>
      </c>
      <c r="I1241" s="86">
        <v>0.92</v>
      </c>
      <c r="J1241" s="86">
        <v>5.52</v>
      </c>
    </row>
    <row r="1242" spans="1:10" ht="24" customHeight="1" x14ac:dyDescent="0.2">
      <c r="A1242" s="180" t="s">
        <v>191</v>
      </c>
      <c r="B1242" s="83" t="s">
        <v>2157</v>
      </c>
      <c r="C1242" s="180" t="s">
        <v>21</v>
      </c>
      <c r="D1242" s="180" t="s">
        <v>2158</v>
      </c>
      <c r="E1242" s="251" t="s">
        <v>194</v>
      </c>
      <c r="F1242" s="251"/>
      <c r="G1242" s="84" t="s">
        <v>77</v>
      </c>
      <c r="H1242" s="85">
        <v>6</v>
      </c>
      <c r="I1242" s="86">
        <v>0.33</v>
      </c>
      <c r="J1242" s="86">
        <v>1.98</v>
      </c>
    </row>
    <row r="1243" spans="1:10" ht="24" customHeight="1" x14ac:dyDescent="0.2">
      <c r="A1243" s="180" t="s">
        <v>191</v>
      </c>
      <c r="B1243" s="83" t="s">
        <v>2145</v>
      </c>
      <c r="C1243" s="180" t="s">
        <v>21</v>
      </c>
      <c r="D1243" s="180" t="s">
        <v>2146</v>
      </c>
      <c r="E1243" s="251" t="s">
        <v>194</v>
      </c>
      <c r="F1243" s="251"/>
      <c r="G1243" s="84" t="s">
        <v>77</v>
      </c>
      <c r="H1243" s="85">
        <v>6</v>
      </c>
      <c r="I1243" s="86">
        <v>1.69</v>
      </c>
      <c r="J1243" s="86">
        <v>10.14</v>
      </c>
    </row>
    <row r="1244" spans="1:10" ht="36" customHeight="1" x14ac:dyDescent="0.2">
      <c r="A1244" s="180" t="s">
        <v>191</v>
      </c>
      <c r="B1244" s="83" t="s">
        <v>2147</v>
      </c>
      <c r="C1244" s="180" t="s">
        <v>21</v>
      </c>
      <c r="D1244" s="180" t="s">
        <v>2148</v>
      </c>
      <c r="E1244" s="251" t="s">
        <v>194</v>
      </c>
      <c r="F1244" s="251"/>
      <c r="G1244" s="84" t="s">
        <v>77</v>
      </c>
      <c r="H1244" s="85">
        <v>8</v>
      </c>
      <c r="I1244" s="86">
        <v>0.63</v>
      </c>
      <c r="J1244" s="86">
        <v>5.04</v>
      </c>
    </row>
    <row r="1245" spans="1:10" ht="24" customHeight="1" x14ac:dyDescent="0.2">
      <c r="A1245" s="180" t="s">
        <v>191</v>
      </c>
      <c r="B1245" s="83" t="s">
        <v>2159</v>
      </c>
      <c r="C1245" s="180" t="s">
        <v>21</v>
      </c>
      <c r="D1245" s="180" t="s">
        <v>2160</v>
      </c>
      <c r="E1245" s="251" t="s">
        <v>194</v>
      </c>
      <c r="F1245" s="251"/>
      <c r="G1245" s="84" t="s">
        <v>77</v>
      </c>
      <c r="H1245" s="85">
        <v>6</v>
      </c>
      <c r="I1245" s="86">
        <v>2.12</v>
      </c>
      <c r="J1245" s="86">
        <v>12.72</v>
      </c>
    </row>
    <row r="1246" spans="1:10" ht="24" customHeight="1" x14ac:dyDescent="0.2">
      <c r="A1246" s="180" t="s">
        <v>191</v>
      </c>
      <c r="B1246" s="83" t="s">
        <v>393</v>
      </c>
      <c r="C1246" s="180" t="s">
        <v>21</v>
      </c>
      <c r="D1246" s="180" t="s">
        <v>394</v>
      </c>
      <c r="E1246" s="251" t="s">
        <v>194</v>
      </c>
      <c r="F1246" s="251"/>
      <c r="G1246" s="84" t="s">
        <v>77</v>
      </c>
      <c r="H1246" s="85">
        <v>2</v>
      </c>
      <c r="I1246" s="86">
        <v>25.94</v>
      </c>
      <c r="J1246" s="86">
        <v>51.88</v>
      </c>
    </row>
    <row r="1247" spans="1:10" ht="36" customHeight="1" x14ac:dyDescent="0.2">
      <c r="A1247" s="180" t="s">
        <v>191</v>
      </c>
      <c r="B1247" s="83" t="s">
        <v>549</v>
      </c>
      <c r="C1247" s="180" t="s">
        <v>21</v>
      </c>
      <c r="D1247" s="180" t="s">
        <v>550</v>
      </c>
      <c r="E1247" s="251" t="s">
        <v>194</v>
      </c>
      <c r="F1247" s="251"/>
      <c r="G1247" s="84" t="s">
        <v>77</v>
      </c>
      <c r="H1247" s="85">
        <v>10</v>
      </c>
      <c r="I1247" s="86">
        <v>1.02</v>
      </c>
      <c r="J1247" s="86">
        <v>10.199999999999999</v>
      </c>
    </row>
    <row r="1248" spans="1:10" ht="25.5" x14ac:dyDescent="0.2">
      <c r="A1248" s="181"/>
      <c r="B1248" s="181"/>
      <c r="C1248" s="181"/>
      <c r="D1248" s="181"/>
      <c r="E1248" s="181" t="s">
        <v>199</v>
      </c>
      <c r="F1248" s="87">
        <v>103.63</v>
      </c>
      <c r="G1248" s="181" t="s">
        <v>200</v>
      </c>
      <c r="H1248" s="87">
        <v>0</v>
      </c>
      <c r="I1248" s="181" t="s">
        <v>201</v>
      </c>
      <c r="J1248" s="87">
        <v>103.63</v>
      </c>
    </row>
    <row r="1249" spans="1:10" ht="15" thickBot="1" x14ac:dyDescent="0.25">
      <c r="A1249" s="181"/>
      <c r="B1249" s="181"/>
      <c r="C1249" s="181"/>
      <c r="D1249" s="181"/>
      <c r="E1249" s="181" t="s">
        <v>202</v>
      </c>
      <c r="F1249" s="87">
        <v>2537.9299999999998</v>
      </c>
      <c r="G1249" s="181"/>
      <c r="H1249" s="252" t="s">
        <v>203</v>
      </c>
      <c r="I1249" s="252"/>
      <c r="J1249" s="87">
        <v>13117.06</v>
      </c>
    </row>
    <row r="1250" spans="1:10" ht="0.95" customHeight="1" thickTop="1" x14ac:dyDescent="0.2">
      <c r="A1250" s="88"/>
      <c r="B1250" s="88"/>
      <c r="C1250" s="88"/>
      <c r="D1250" s="88"/>
      <c r="E1250" s="88"/>
      <c r="F1250" s="88"/>
      <c r="G1250" s="88"/>
      <c r="H1250" s="88"/>
      <c r="I1250" s="88"/>
      <c r="J1250" s="88"/>
    </row>
    <row r="1251" spans="1:10" ht="50.1" customHeight="1" x14ac:dyDescent="0.25">
      <c r="A1251" s="217" t="s">
        <v>315</v>
      </c>
      <c r="B1251" s="216"/>
      <c r="C1251" s="216"/>
      <c r="D1251" s="216"/>
      <c r="E1251" s="216"/>
      <c r="F1251" s="216"/>
      <c r="G1251" s="216"/>
      <c r="H1251" s="216"/>
      <c r="I1251" s="216"/>
      <c r="J1251" s="216"/>
    </row>
    <row r="1252" spans="1:10" ht="18" customHeight="1" x14ac:dyDescent="0.2">
      <c r="A1252" s="182"/>
      <c r="B1252" s="191" t="s">
        <v>6</v>
      </c>
      <c r="C1252" s="182" t="s">
        <v>7</v>
      </c>
      <c r="D1252" s="182" t="s">
        <v>8</v>
      </c>
      <c r="E1252" s="218" t="s">
        <v>180</v>
      </c>
      <c r="F1252" s="218"/>
      <c r="G1252" s="192" t="s">
        <v>9</v>
      </c>
      <c r="H1252" s="191" t="s">
        <v>10</v>
      </c>
      <c r="I1252" s="191" t="s">
        <v>11</v>
      </c>
      <c r="J1252" s="191" t="s">
        <v>13</v>
      </c>
    </row>
    <row r="1253" spans="1:10" ht="24" customHeight="1" x14ac:dyDescent="0.2">
      <c r="A1253" s="183" t="s">
        <v>181</v>
      </c>
      <c r="B1253" s="75" t="s">
        <v>252</v>
      </c>
      <c r="C1253" s="183" t="s">
        <v>21</v>
      </c>
      <c r="D1253" s="183" t="s">
        <v>253</v>
      </c>
      <c r="E1253" s="249" t="s">
        <v>188</v>
      </c>
      <c r="F1253" s="249"/>
      <c r="G1253" s="76" t="s">
        <v>31</v>
      </c>
      <c r="H1253" s="77">
        <v>1</v>
      </c>
      <c r="I1253" s="78">
        <v>15.83</v>
      </c>
      <c r="J1253" s="78">
        <v>15.83</v>
      </c>
    </row>
    <row r="1254" spans="1:10" ht="24" customHeight="1" x14ac:dyDescent="0.2">
      <c r="A1254" s="179" t="s">
        <v>183</v>
      </c>
      <c r="B1254" s="79" t="s">
        <v>566</v>
      </c>
      <c r="C1254" s="179" t="s">
        <v>21</v>
      </c>
      <c r="D1254" s="179" t="s">
        <v>567</v>
      </c>
      <c r="E1254" s="250" t="s">
        <v>188</v>
      </c>
      <c r="F1254" s="250"/>
      <c r="G1254" s="80" t="s">
        <v>31</v>
      </c>
      <c r="H1254" s="81">
        <v>1</v>
      </c>
      <c r="I1254" s="82">
        <v>0.08</v>
      </c>
      <c r="J1254" s="82">
        <v>0.08</v>
      </c>
    </row>
    <row r="1255" spans="1:10" ht="24" customHeight="1" x14ac:dyDescent="0.2">
      <c r="A1255" s="180" t="s">
        <v>191</v>
      </c>
      <c r="B1255" s="83" t="s">
        <v>568</v>
      </c>
      <c r="C1255" s="180" t="s">
        <v>21</v>
      </c>
      <c r="D1255" s="180" t="s">
        <v>569</v>
      </c>
      <c r="E1255" s="251" t="s">
        <v>219</v>
      </c>
      <c r="F1255" s="251"/>
      <c r="G1255" s="84" t="s">
        <v>31</v>
      </c>
      <c r="H1255" s="85">
        <v>1</v>
      </c>
      <c r="I1255" s="86">
        <v>9.34</v>
      </c>
      <c r="J1255" s="86">
        <v>9.34</v>
      </c>
    </row>
    <row r="1256" spans="1:10" ht="24" customHeight="1" x14ac:dyDescent="0.2">
      <c r="A1256" s="180" t="s">
        <v>191</v>
      </c>
      <c r="B1256" s="83" t="s">
        <v>570</v>
      </c>
      <c r="C1256" s="180" t="s">
        <v>21</v>
      </c>
      <c r="D1256" s="180" t="s">
        <v>571</v>
      </c>
      <c r="E1256" s="251" t="s">
        <v>222</v>
      </c>
      <c r="F1256" s="251"/>
      <c r="G1256" s="84" t="s">
        <v>31</v>
      </c>
      <c r="H1256" s="85">
        <v>1</v>
      </c>
      <c r="I1256" s="86">
        <v>2.83</v>
      </c>
      <c r="J1256" s="86">
        <v>2.83</v>
      </c>
    </row>
    <row r="1257" spans="1:10" ht="24" customHeight="1" x14ac:dyDescent="0.2">
      <c r="A1257" s="180" t="s">
        <v>191</v>
      </c>
      <c r="B1257" s="83" t="s">
        <v>572</v>
      </c>
      <c r="C1257" s="180" t="s">
        <v>21</v>
      </c>
      <c r="D1257" s="180" t="s">
        <v>573</v>
      </c>
      <c r="E1257" s="251" t="s">
        <v>204</v>
      </c>
      <c r="F1257" s="251"/>
      <c r="G1257" s="84" t="s">
        <v>31</v>
      </c>
      <c r="H1257" s="85">
        <v>1</v>
      </c>
      <c r="I1257" s="86">
        <v>1.0900000000000001</v>
      </c>
      <c r="J1257" s="86">
        <v>1.0900000000000001</v>
      </c>
    </row>
    <row r="1258" spans="1:10" ht="24" customHeight="1" x14ac:dyDescent="0.2">
      <c r="A1258" s="180" t="s">
        <v>191</v>
      </c>
      <c r="B1258" s="83" t="s">
        <v>220</v>
      </c>
      <c r="C1258" s="180" t="s">
        <v>21</v>
      </c>
      <c r="D1258" s="180" t="s">
        <v>221</v>
      </c>
      <c r="E1258" s="251" t="s">
        <v>222</v>
      </c>
      <c r="F1258" s="251"/>
      <c r="G1258" s="84" t="s">
        <v>31</v>
      </c>
      <c r="H1258" s="85">
        <v>1</v>
      </c>
      <c r="I1258" s="86">
        <v>0.81</v>
      </c>
      <c r="J1258" s="86">
        <v>0.81</v>
      </c>
    </row>
    <row r="1259" spans="1:10" ht="24" customHeight="1" x14ac:dyDescent="0.2">
      <c r="A1259" s="180" t="s">
        <v>191</v>
      </c>
      <c r="B1259" s="83" t="s">
        <v>574</v>
      </c>
      <c r="C1259" s="180" t="s">
        <v>21</v>
      </c>
      <c r="D1259" s="180" t="s">
        <v>575</v>
      </c>
      <c r="E1259" s="251" t="s">
        <v>204</v>
      </c>
      <c r="F1259" s="251"/>
      <c r="G1259" s="84" t="s">
        <v>31</v>
      </c>
      <c r="H1259" s="85">
        <v>1</v>
      </c>
      <c r="I1259" s="86">
        <v>0.74</v>
      </c>
      <c r="J1259" s="86">
        <v>0.74</v>
      </c>
    </row>
    <row r="1260" spans="1:10" ht="24" customHeight="1" x14ac:dyDescent="0.2">
      <c r="A1260" s="180" t="s">
        <v>191</v>
      </c>
      <c r="B1260" s="83" t="s">
        <v>223</v>
      </c>
      <c r="C1260" s="180" t="s">
        <v>21</v>
      </c>
      <c r="D1260" s="180" t="s">
        <v>224</v>
      </c>
      <c r="E1260" s="251" t="s">
        <v>225</v>
      </c>
      <c r="F1260" s="251"/>
      <c r="G1260" s="84" t="s">
        <v>31</v>
      </c>
      <c r="H1260" s="85">
        <v>1</v>
      </c>
      <c r="I1260" s="86">
        <v>0.06</v>
      </c>
      <c r="J1260" s="86">
        <v>0.06</v>
      </c>
    </row>
    <row r="1261" spans="1:10" ht="24" customHeight="1" x14ac:dyDescent="0.2">
      <c r="A1261" s="180" t="s">
        <v>191</v>
      </c>
      <c r="B1261" s="83" t="s">
        <v>576</v>
      </c>
      <c r="C1261" s="180" t="s">
        <v>21</v>
      </c>
      <c r="D1261" s="180" t="s">
        <v>577</v>
      </c>
      <c r="E1261" s="251" t="s">
        <v>320</v>
      </c>
      <c r="F1261" s="251"/>
      <c r="G1261" s="84" t="s">
        <v>31</v>
      </c>
      <c r="H1261" s="85">
        <v>1</v>
      </c>
      <c r="I1261" s="86">
        <v>0.88</v>
      </c>
      <c r="J1261" s="86">
        <v>0.88</v>
      </c>
    </row>
    <row r="1262" spans="1:10" ht="25.5" x14ac:dyDescent="0.2">
      <c r="A1262" s="181"/>
      <c r="B1262" s="181"/>
      <c r="C1262" s="181"/>
      <c r="D1262" s="181"/>
      <c r="E1262" s="181" t="s">
        <v>199</v>
      </c>
      <c r="F1262" s="87">
        <v>9.42</v>
      </c>
      <c r="G1262" s="181" t="s">
        <v>200</v>
      </c>
      <c r="H1262" s="87">
        <v>0</v>
      </c>
      <c r="I1262" s="181" t="s">
        <v>201</v>
      </c>
      <c r="J1262" s="87">
        <v>9.42</v>
      </c>
    </row>
    <row r="1263" spans="1:10" ht="15" thickBot="1" x14ac:dyDescent="0.25">
      <c r="A1263" s="181"/>
      <c r="B1263" s="181"/>
      <c r="C1263" s="181"/>
      <c r="D1263" s="181"/>
      <c r="E1263" s="181" t="s">
        <v>202</v>
      </c>
      <c r="F1263" s="87">
        <v>3.79</v>
      </c>
      <c r="G1263" s="181"/>
      <c r="H1263" s="252" t="s">
        <v>203</v>
      </c>
      <c r="I1263" s="252"/>
      <c r="J1263" s="87">
        <v>19.62</v>
      </c>
    </row>
    <row r="1264" spans="1:10" ht="0.95" customHeight="1" thickTop="1" x14ac:dyDescent="0.2">
      <c r="A1264" s="88"/>
      <c r="B1264" s="88"/>
      <c r="C1264" s="88"/>
      <c r="D1264" s="88"/>
      <c r="E1264" s="88"/>
      <c r="F1264" s="88"/>
      <c r="G1264" s="88"/>
      <c r="H1264" s="88"/>
      <c r="I1264" s="88"/>
      <c r="J1264" s="88"/>
    </row>
    <row r="1265" spans="1:10" ht="18" customHeight="1" x14ac:dyDescent="0.2">
      <c r="A1265" s="182"/>
      <c r="B1265" s="191" t="s">
        <v>6</v>
      </c>
      <c r="C1265" s="182" t="s">
        <v>7</v>
      </c>
      <c r="D1265" s="182" t="s">
        <v>8</v>
      </c>
      <c r="E1265" s="218" t="s">
        <v>180</v>
      </c>
      <c r="F1265" s="218"/>
      <c r="G1265" s="192" t="s">
        <v>9</v>
      </c>
      <c r="H1265" s="191" t="s">
        <v>10</v>
      </c>
      <c r="I1265" s="191" t="s">
        <v>11</v>
      </c>
      <c r="J1265" s="191" t="s">
        <v>13</v>
      </c>
    </row>
    <row r="1266" spans="1:10" ht="24" customHeight="1" x14ac:dyDescent="0.2">
      <c r="A1266" s="183" t="s">
        <v>181</v>
      </c>
      <c r="B1266" s="75" t="s">
        <v>238</v>
      </c>
      <c r="C1266" s="183" t="s">
        <v>21</v>
      </c>
      <c r="D1266" s="183" t="s">
        <v>239</v>
      </c>
      <c r="E1266" s="249" t="s">
        <v>188</v>
      </c>
      <c r="F1266" s="249"/>
      <c r="G1266" s="76" t="s">
        <v>31</v>
      </c>
      <c r="H1266" s="77">
        <v>1</v>
      </c>
      <c r="I1266" s="78">
        <v>16.920000000000002</v>
      </c>
      <c r="J1266" s="78">
        <v>16.920000000000002</v>
      </c>
    </row>
    <row r="1267" spans="1:10" ht="24" customHeight="1" x14ac:dyDescent="0.2">
      <c r="A1267" s="179" t="s">
        <v>183</v>
      </c>
      <c r="B1267" s="79" t="s">
        <v>578</v>
      </c>
      <c r="C1267" s="179" t="s">
        <v>21</v>
      </c>
      <c r="D1267" s="179" t="s">
        <v>579</v>
      </c>
      <c r="E1267" s="250" t="s">
        <v>188</v>
      </c>
      <c r="F1267" s="250"/>
      <c r="G1267" s="80" t="s">
        <v>31</v>
      </c>
      <c r="H1267" s="81">
        <v>1</v>
      </c>
      <c r="I1267" s="82">
        <v>0.12</v>
      </c>
      <c r="J1267" s="82">
        <v>0.12</v>
      </c>
    </row>
    <row r="1268" spans="1:10" ht="24" customHeight="1" x14ac:dyDescent="0.2">
      <c r="A1268" s="180" t="s">
        <v>191</v>
      </c>
      <c r="B1268" s="83" t="s">
        <v>570</v>
      </c>
      <c r="C1268" s="180" t="s">
        <v>21</v>
      </c>
      <c r="D1268" s="180" t="s">
        <v>571</v>
      </c>
      <c r="E1268" s="251" t="s">
        <v>222</v>
      </c>
      <c r="F1268" s="251"/>
      <c r="G1268" s="84" t="s">
        <v>31</v>
      </c>
      <c r="H1268" s="85">
        <v>1</v>
      </c>
      <c r="I1268" s="86">
        <v>2.83</v>
      </c>
      <c r="J1268" s="86">
        <v>2.83</v>
      </c>
    </row>
    <row r="1269" spans="1:10" ht="24" customHeight="1" x14ac:dyDescent="0.2">
      <c r="A1269" s="180" t="s">
        <v>191</v>
      </c>
      <c r="B1269" s="83" t="s">
        <v>580</v>
      </c>
      <c r="C1269" s="180" t="s">
        <v>21</v>
      </c>
      <c r="D1269" s="180" t="s">
        <v>581</v>
      </c>
      <c r="E1269" s="251" t="s">
        <v>219</v>
      </c>
      <c r="F1269" s="251"/>
      <c r="G1269" s="84" t="s">
        <v>31</v>
      </c>
      <c r="H1269" s="85">
        <v>1</v>
      </c>
      <c r="I1269" s="86">
        <v>10.51</v>
      </c>
      <c r="J1269" s="86">
        <v>10.51</v>
      </c>
    </row>
    <row r="1270" spans="1:10" ht="24" customHeight="1" x14ac:dyDescent="0.2">
      <c r="A1270" s="180" t="s">
        <v>191</v>
      </c>
      <c r="B1270" s="83" t="s">
        <v>582</v>
      </c>
      <c r="C1270" s="180" t="s">
        <v>21</v>
      </c>
      <c r="D1270" s="180" t="s">
        <v>583</v>
      </c>
      <c r="E1270" s="251" t="s">
        <v>204</v>
      </c>
      <c r="F1270" s="251"/>
      <c r="G1270" s="84" t="s">
        <v>31</v>
      </c>
      <c r="H1270" s="85">
        <v>1</v>
      </c>
      <c r="I1270" s="86">
        <v>1.26</v>
      </c>
      <c r="J1270" s="86">
        <v>1.26</v>
      </c>
    </row>
    <row r="1271" spans="1:10" ht="24" customHeight="1" x14ac:dyDescent="0.2">
      <c r="A1271" s="180" t="s">
        <v>191</v>
      </c>
      <c r="B1271" s="83" t="s">
        <v>220</v>
      </c>
      <c r="C1271" s="180" t="s">
        <v>21</v>
      </c>
      <c r="D1271" s="180" t="s">
        <v>221</v>
      </c>
      <c r="E1271" s="251" t="s">
        <v>222</v>
      </c>
      <c r="F1271" s="251"/>
      <c r="G1271" s="84" t="s">
        <v>31</v>
      </c>
      <c r="H1271" s="85">
        <v>1</v>
      </c>
      <c r="I1271" s="86">
        <v>0.81</v>
      </c>
      <c r="J1271" s="86">
        <v>0.81</v>
      </c>
    </row>
    <row r="1272" spans="1:10" ht="24" customHeight="1" x14ac:dyDescent="0.2">
      <c r="A1272" s="180" t="s">
        <v>191</v>
      </c>
      <c r="B1272" s="83" t="s">
        <v>584</v>
      </c>
      <c r="C1272" s="180" t="s">
        <v>21</v>
      </c>
      <c r="D1272" s="180" t="s">
        <v>585</v>
      </c>
      <c r="E1272" s="251" t="s">
        <v>204</v>
      </c>
      <c r="F1272" s="251"/>
      <c r="G1272" s="84" t="s">
        <v>31</v>
      </c>
      <c r="H1272" s="85">
        <v>1</v>
      </c>
      <c r="I1272" s="86">
        <v>0.45</v>
      </c>
      <c r="J1272" s="86">
        <v>0.45</v>
      </c>
    </row>
    <row r="1273" spans="1:10" ht="24" customHeight="1" x14ac:dyDescent="0.2">
      <c r="A1273" s="180" t="s">
        <v>191</v>
      </c>
      <c r="B1273" s="83" t="s">
        <v>223</v>
      </c>
      <c r="C1273" s="180" t="s">
        <v>21</v>
      </c>
      <c r="D1273" s="180" t="s">
        <v>224</v>
      </c>
      <c r="E1273" s="251" t="s">
        <v>225</v>
      </c>
      <c r="F1273" s="251"/>
      <c r="G1273" s="84" t="s">
        <v>31</v>
      </c>
      <c r="H1273" s="85">
        <v>1</v>
      </c>
      <c r="I1273" s="86">
        <v>0.06</v>
      </c>
      <c r="J1273" s="86">
        <v>0.06</v>
      </c>
    </row>
    <row r="1274" spans="1:10" ht="24" customHeight="1" x14ac:dyDescent="0.2">
      <c r="A1274" s="180" t="s">
        <v>191</v>
      </c>
      <c r="B1274" s="83" t="s">
        <v>576</v>
      </c>
      <c r="C1274" s="180" t="s">
        <v>21</v>
      </c>
      <c r="D1274" s="180" t="s">
        <v>577</v>
      </c>
      <c r="E1274" s="251" t="s">
        <v>320</v>
      </c>
      <c r="F1274" s="251"/>
      <c r="G1274" s="84" t="s">
        <v>31</v>
      </c>
      <c r="H1274" s="85">
        <v>1</v>
      </c>
      <c r="I1274" s="86">
        <v>0.88</v>
      </c>
      <c r="J1274" s="86">
        <v>0.88</v>
      </c>
    </row>
    <row r="1275" spans="1:10" ht="25.5" x14ac:dyDescent="0.2">
      <c r="A1275" s="181"/>
      <c r="B1275" s="181"/>
      <c r="C1275" s="181"/>
      <c r="D1275" s="181"/>
      <c r="E1275" s="181" t="s">
        <v>199</v>
      </c>
      <c r="F1275" s="87">
        <v>10.63</v>
      </c>
      <c r="G1275" s="181" t="s">
        <v>200</v>
      </c>
      <c r="H1275" s="87">
        <v>0</v>
      </c>
      <c r="I1275" s="181" t="s">
        <v>201</v>
      </c>
      <c r="J1275" s="87">
        <v>10.63</v>
      </c>
    </row>
    <row r="1276" spans="1:10" ht="15" thickBot="1" x14ac:dyDescent="0.25">
      <c r="A1276" s="181"/>
      <c r="B1276" s="181"/>
      <c r="C1276" s="181"/>
      <c r="D1276" s="181"/>
      <c r="E1276" s="181" t="s">
        <v>202</v>
      </c>
      <c r="F1276" s="87">
        <v>4.05</v>
      </c>
      <c r="G1276" s="181"/>
      <c r="H1276" s="252" t="s">
        <v>203</v>
      </c>
      <c r="I1276" s="252"/>
      <c r="J1276" s="87">
        <v>20.97</v>
      </c>
    </row>
    <row r="1277" spans="1:10" ht="0.95" customHeight="1" thickTop="1" x14ac:dyDescent="0.2">
      <c r="A1277" s="88"/>
      <c r="B1277" s="88"/>
      <c r="C1277" s="88"/>
      <c r="D1277" s="88"/>
      <c r="E1277" s="88"/>
      <c r="F1277" s="88"/>
      <c r="G1277" s="88"/>
      <c r="H1277" s="88"/>
      <c r="I1277" s="88"/>
      <c r="J1277" s="88"/>
    </row>
    <row r="1278" spans="1:10" ht="18" customHeight="1" x14ac:dyDescent="0.2">
      <c r="A1278" s="182"/>
      <c r="B1278" s="191" t="s">
        <v>6</v>
      </c>
      <c r="C1278" s="182" t="s">
        <v>7</v>
      </c>
      <c r="D1278" s="182" t="s">
        <v>8</v>
      </c>
      <c r="E1278" s="218" t="s">
        <v>180</v>
      </c>
      <c r="F1278" s="218"/>
      <c r="G1278" s="192" t="s">
        <v>9</v>
      </c>
      <c r="H1278" s="191" t="s">
        <v>10</v>
      </c>
      <c r="I1278" s="191" t="s">
        <v>11</v>
      </c>
      <c r="J1278" s="191" t="s">
        <v>13</v>
      </c>
    </row>
    <row r="1279" spans="1:10" ht="24" customHeight="1" x14ac:dyDescent="0.2">
      <c r="A1279" s="183" t="s">
        <v>181</v>
      </c>
      <c r="B1279" s="75" t="s">
        <v>1587</v>
      </c>
      <c r="C1279" s="183" t="s">
        <v>21</v>
      </c>
      <c r="D1279" s="183" t="s">
        <v>1588</v>
      </c>
      <c r="E1279" s="249" t="s">
        <v>188</v>
      </c>
      <c r="F1279" s="249"/>
      <c r="G1279" s="76" t="s">
        <v>31</v>
      </c>
      <c r="H1279" s="77">
        <v>1</v>
      </c>
      <c r="I1279" s="78">
        <v>18.190000000000001</v>
      </c>
      <c r="J1279" s="78">
        <v>18.190000000000001</v>
      </c>
    </row>
    <row r="1280" spans="1:10" ht="24" customHeight="1" x14ac:dyDescent="0.2">
      <c r="A1280" s="179" t="s">
        <v>183</v>
      </c>
      <c r="B1280" s="79" t="s">
        <v>1678</v>
      </c>
      <c r="C1280" s="179" t="s">
        <v>21</v>
      </c>
      <c r="D1280" s="179" t="s">
        <v>1679</v>
      </c>
      <c r="E1280" s="250" t="s">
        <v>188</v>
      </c>
      <c r="F1280" s="250"/>
      <c r="G1280" s="80" t="s">
        <v>31</v>
      </c>
      <c r="H1280" s="81">
        <v>1</v>
      </c>
      <c r="I1280" s="82">
        <v>0.12</v>
      </c>
      <c r="J1280" s="82">
        <v>0.12</v>
      </c>
    </row>
    <row r="1281" spans="1:10" ht="24" customHeight="1" x14ac:dyDescent="0.2">
      <c r="A1281" s="180" t="s">
        <v>191</v>
      </c>
      <c r="B1281" s="83" t="s">
        <v>1680</v>
      </c>
      <c r="C1281" s="180" t="s">
        <v>21</v>
      </c>
      <c r="D1281" s="180" t="s">
        <v>1681</v>
      </c>
      <c r="E1281" s="251" t="s">
        <v>219</v>
      </c>
      <c r="F1281" s="251"/>
      <c r="G1281" s="84" t="s">
        <v>31</v>
      </c>
      <c r="H1281" s="85">
        <v>1</v>
      </c>
      <c r="I1281" s="86">
        <v>10.51</v>
      </c>
      <c r="J1281" s="86">
        <v>10.51</v>
      </c>
    </row>
    <row r="1282" spans="1:10" ht="24" customHeight="1" x14ac:dyDescent="0.2">
      <c r="A1282" s="180" t="s">
        <v>191</v>
      </c>
      <c r="B1282" s="83" t="s">
        <v>570</v>
      </c>
      <c r="C1282" s="180" t="s">
        <v>21</v>
      </c>
      <c r="D1282" s="180" t="s">
        <v>571</v>
      </c>
      <c r="E1282" s="251" t="s">
        <v>222</v>
      </c>
      <c r="F1282" s="251"/>
      <c r="G1282" s="84" t="s">
        <v>31</v>
      </c>
      <c r="H1282" s="85">
        <v>1</v>
      </c>
      <c r="I1282" s="86">
        <v>2.83</v>
      </c>
      <c r="J1282" s="86">
        <v>2.83</v>
      </c>
    </row>
    <row r="1283" spans="1:10" ht="24" customHeight="1" x14ac:dyDescent="0.2">
      <c r="A1283" s="180" t="s">
        <v>191</v>
      </c>
      <c r="B1283" s="83" t="s">
        <v>832</v>
      </c>
      <c r="C1283" s="180" t="s">
        <v>21</v>
      </c>
      <c r="D1283" s="180" t="s">
        <v>833</v>
      </c>
      <c r="E1283" s="251" t="s">
        <v>204</v>
      </c>
      <c r="F1283" s="251"/>
      <c r="G1283" s="84" t="s">
        <v>31</v>
      </c>
      <c r="H1283" s="85">
        <v>1</v>
      </c>
      <c r="I1283" s="86">
        <v>1.5</v>
      </c>
      <c r="J1283" s="86">
        <v>1.5</v>
      </c>
    </row>
    <row r="1284" spans="1:10" ht="24" customHeight="1" x14ac:dyDescent="0.2">
      <c r="A1284" s="180" t="s">
        <v>191</v>
      </c>
      <c r="B1284" s="83" t="s">
        <v>220</v>
      </c>
      <c r="C1284" s="180" t="s">
        <v>21</v>
      </c>
      <c r="D1284" s="180" t="s">
        <v>221</v>
      </c>
      <c r="E1284" s="251" t="s">
        <v>222</v>
      </c>
      <c r="F1284" s="251"/>
      <c r="G1284" s="84" t="s">
        <v>31</v>
      </c>
      <c r="H1284" s="85">
        <v>1</v>
      </c>
      <c r="I1284" s="86">
        <v>0.81</v>
      </c>
      <c r="J1284" s="86">
        <v>0.81</v>
      </c>
    </row>
    <row r="1285" spans="1:10" ht="24" customHeight="1" x14ac:dyDescent="0.2">
      <c r="A1285" s="180" t="s">
        <v>191</v>
      </c>
      <c r="B1285" s="83" t="s">
        <v>834</v>
      </c>
      <c r="C1285" s="180" t="s">
        <v>21</v>
      </c>
      <c r="D1285" s="180" t="s">
        <v>835</v>
      </c>
      <c r="E1285" s="251" t="s">
        <v>204</v>
      </c>
      <c r="F1285" s="251"/>
      <c r="G1285" s="84" t="s">
        <v>31</v>
      </c>
      <c r="H1285" s="85">
        <v>1</v>
      </c>
      <c r="I1285" s="86">
        <v>1.48</v>
      </c>
      <c r="J1285" s="86">
        <v>1.48</v>
      </c>
    </row>
    <row r="1286" spans="1:10" ht="24" customHeight="1" x14ac:dyDescent="0.2">
      <c r="A1286" s="180" t="s">
        <v>191</v>
      </c>
      <c r="B1286" s="83" t="s">
        <v>223</v>
      </c>
      <c r="C1286" s="180" t="s">
        <v>21</v>
      </c>
      <c r="D1286" s="180" t="s">
        <v>224</v>
      </c>
      <c r="E1286" s="251" t="s">
        <v>225</v>
      </c>
      <c r="F1286" s="251"/>
      <c r="G1286" s="84" t="s">
        <v>31</v>
      </c>
      <c r="H1286" s="85">
        <v>1</v>
      </c>
      <c r="I1286" s="86">
        <v>0.06</v>
      </c>
      <c r="J1286" s="86">
        <v>0.06</v>
      </c>
    </row>
    <row r="1287" spans="1:10" ht="24" customHeight="1" x14ac:dyDescent="0.2">
      <c r="A1287" s="180" t="s">
        <v>191</v>
      </c>
      <c r="B1287" s="83" t="s">
        <v>576</v>
      </c>
      <c r="C1287" s="180" t="s">
        <v>21</v>
      </c>
      <c r="D1287" s="180" t="s">
        <v>577</v>
      </c>
      <c r="E1287" s="251" t="s">
        <v>320</v>
      </c>
      <c r="F1287" s="251"/>
      <c r="G1287" s="84" t="s">
        <v>31</v>
      </c>
      <c r="H1287" s="85">
        <v>1</v>
      </c>
      <c r="I1287" s="86">
        <v>0.88</v>
      </c>
      <c r="J1287" s="86">
        <v>0.88</v>
      </c>
    </row>
    <row r="1288" spans="1:10" ht="25.5" x14ac:dyDescent="0.2">
      <c r="A1288" s="181"/>
      <c r="B1288" s="181"/>
      <c r="C1288" s="181"/>
      <c r="D1288" s="181"/>
      <c r="E1288" s="181" t="s">
        <v>199</v>
      </c>
      <c r="F1288" s="87">
        <v>10.63</v>
      </c>
      <c r="G1288" s="181" t="s">
        <v>200</v>
      </c>
      <c r="H1288" s="87">
        <v>0</v>
      </c>
      <c r="I1288" s="181" t="s">
        <v>201</v>
      </c>
      <c r="J1288" s="87">
        <v>10.63</v>
      </c>
    </row>
    <row r="1289" spans="1:10" ht="15" thickBot="1" x14ac:dyDescent="0.25">
      <c r="A1289" s="181"/>
      <c r="B1289" s="181"/>
      <c r="C1289" s="181"/>
      <c r="D1289" s="181"/>
      <c r="E1289" s="181" t="s">
        <v>202</v>
      </c>
      <c r="F1289" s="87">
        <v>4.3600000000000003</v>
      </c>
      <c r="G1289" s="181"/>
      <c r="H1289" s="252" t="s">
        <v>203</v>
      </c>
      <c r="I1289" s="252"/>
      <c r="J1289" s="87">
        <v>22.55</v>
      </c>
    </row>
    <row r="1290" spans="1:10" ht="0.95" customHeight="1" thickTop="1" x14ac:dyDescent="0.2">
      <c r="A1290" s="88"/>
      <c r="B1290" s="88"/>
      <c r="C1290" s="88"/>
      <c r="D1290" s="88"/>
      <c r="E1290" s="88"/>
      <c r="F1290" s="88"/>
      <c r="G1290" s="88"/>
      <c r="H1290" s="88"/>
      <c r="I1290" s="88"/>
      <c r="J1290" s="88"/>
    </row>
    <row r="1291" spans="1:10" ht="18" customHeight="1" x14ac:dyDescent="0.2">
      <c r="A1291" s="182"/>
      <c r="B1291" s="191" t="s">
        <v>6</v>
      </c>
      <c r="C1291" s="182" t="s">
        <v>7</v>
      </c>
      <c r="D1291" s="182" t="s">
        <v>8</v>
      </c>
      <c r="E1291" s="218" t="s">
        <v>180</v>
      </c>
      <c r="F1291" s="218"/>
      <c r="G1291" s="192" t="s">
        <v>9</v>
      </c>
      <c r="H1291" s="191" t="s">
        <v>10</v>
      </c>
      <c r="I1291" s="191" t="s">
        <v>11</v>
      </c>
      <c r="J1291" s="191" t="s">
        <v>13</v>
      </c>
    </row>
    <row r="1292" spans="1:10" ht="24" customHeight="1" x14ac:dyDescent="0.2">
      <c r="A1292" s="183" t="s">
        <v>181</v>
      </c>
      <c r="B1292" s="75" t="s">
        <v>2140</v>
      </c>
      <c r="C1292" s="183" t="s">
        <v>21</v>
      </c>
      <c r="D1292" s="183" t="s">
        <v>2141</v>
      </c>
      <c r="E1292" s="249" t="s">
        <v>188</v>
      </c>
      <c r="F1292" s="249"/>
      <c r="G1292" s="76" t="s">
        <v>31</v>
      </c>
      <c r="H1292" s="77">
        <v>1</v>
      </c>
      <c r="I1292" s="78">
        <v>17.32</v>
      </c>
      <c r="J1292" s="78">
        <v>17.32</v>
      </c>
    </row>
    <row r="1293" spans="1:10" ht="24" customHeight="1" x14ac:dyDescent="0.2">
      <c r="A1293" s="179" t="s">
        <v>183</v>
      </c>
      <c r="B1293" s="79" t="s">
        <v>2161</v>
      </c>
      <c r="C1293" s="179" t="s">
        <v>21</v>
      </c>
      <c r="D1293" s="179" t="s">
        <v>2162</v>
      </c>
      <c r="E1293" s="250" t="s">
        <v>188</v>
      </c>
      <c r="F1293" s="250"/>
      <c r="G1293" s="80" t="s">
        <v>31</v>
      </c>
      <c r="H1293" s="81">
        <v>1</v>
      </c>
      <c r="I1293" s="82">
        <v>0.1</v>
      </c>
      <c r="J1293" s="82">
        <v>0.1</v>
      </c>
    </row>
    <row r="1294" spans="1:10" ht="24" customHeight="1" x14ac:dyDescent="0.2">
      <c r="A1294" s="180" t="s">
        <v>191</v>
      </c>
      <c r="B1294" s="83" t="s">
        <v>2163</v>
      </c>
      <c r="C1294" s="180" t="s">
        <v>21</v>
      </c>
      <c r="D1294" s="180" t="s">
        <v>2164</v>
      </c>
      <c r="E1294" s="251" t="s">
        <v>219</v>
      </c>
      <c r="F1294" s="251"/>
      <c r="G1294" s="84" t="s">
        <v>31</v>
      </c>
      <c r="H1294" s="85">
        <v>1</v>
      </c>
      <c r="I1294" s="86">
        <v>10.93</v>
      </c>
      <c r="J1294" s="86">
        <v>10.93</v>
      </c>
    </row>
    <row r="1295" spans="1:10" ht="24" customHeight="1" x14ac:dyDescent="0.2">
      <c r="A1295" s="180" t="s">
        <v>191</v>
      </c>
      <c r="B1295" s="83" t="s">
        <v>570</v>
      </c>
      <c r="C1295" s="180" t="s">
        <v>21</v>
      </c>
      <c r="D1295" s="180" t="s">
        <v>571</v>
      </c>
      <c r="E1295" s="251" t="s">
        <v>222</v>
      </c>
      <c r="F1295" s="251"/>
      <c r="G1295" s="84" t="s">
        <v>31</v>
      </c>
      <c r="H1295" s="85">
        <v>1</v>
      </c>
      <c r="I1295" s="86">
        <v>2.83</v>
      </c>
      <c r="J1295" s="86">
        <v>2.83</v>
      </c>
    </row>
    <row r="1296" spans="1:10" ht="24" customHeight="1" x14ac:dyDescent="0.2">
      <c r="A1296" s="180" t="s">
        <v>191</v>
      </c>
      <c r="B1296" s="83" t="s">
        <v>586</v>
      </c>
      <c r="C1296" s="180" t="s">
        <v>21</v>
      </c>
      <c r="D1296" s="180" t="s">
        <v>587</v>
      </c>
      <c r="E1296" s="251" t="s">
        <v>204</v>
      </c>
      <c r="F1296" s="251"/>
      <c r="G1296" s="84" t="s">
        <v>31</v>
      </c>
      <c r="H1296" s="85">
        <v>1</v>
      </c>
      <c r="I1296" s="86">
        <v>1.1499999999999999</v>
      </c>
      <c r="J1296" s="86">
        <v>1.1499999999999999</v>
      </c>
    </row>
    <row r="1297" spans="1:10" ht="24" customHeight="1" x14ac:dyDescent="0.2">
      <c r="A1297" s="180" t="s">
        <v>191</v>
      </c>
      <c r="B1297" s="83" t="s">
        <v>220</v>
      </c>
      <c r="C1297" s="180" t="s">
        <v>21</v>
      </c>
      <c r="D1297" s="180" t="s">
        <v>221</v>
      </c>
      <c r="E1297" s="251" t="s">
        <v>222</v>
      </c>
      <c r="F1297" s="251"/>
      <c r="G1297" s="84" t="s">
        <v>31</v>
      </c>
      <c r="H1297" s="85">
        <v>1</v>
      </c>
      <c r="I1297" s="86">
        <v>0.81</v>
      </c>
      <c r="J1297" s="86">
        <v>0.81</v>
      </c>
    </row>
    <row r="1298" spans="1:10" ht="24" customHeight="1" x14ac:dyDescent="0.2">
      <c r="A1298" s="180" t="s">
        <v>191</v>
      </c>
      <c r="B1298" s="83" t="s">
        <v>588</v>
      </c>
      <c r="C1298" s="180" t="s">
        <v>21</v>
      </c>
      <c r="D1298" s="180" t="s">
        <v>589</v>
      </c>
      <c r="E1298" s="251" t="s">
        <v>204</v>
      </c>
      <c r="F1298" s="251"/>
      <c r="G1298" s="84" t="s">
        <v>31</v>
      </c>
      <c r="H1298" s="85">
        <v>1</v>
      </c>
      <c r="I1298" s="86">
        <v>0.56000000000000005</v>
      </c>
      <c r="J1298" s="86">
        <v>0.56000000000000005</v>
      </c>
    </row>
    <row r="1299" spans="1:10" ht="24" customHeight="1" x14ac:dyDescent="0.2">
      <c r="A1299" s="180" t="s">
        <v>191</v>
      </c>
      <c r="B1299" s="83" t="s">
        <v>223</v>
      </c>
      <c r="C1299" s="180" t="s">
        <v>21</v>
      </c>
      <c r="D1299" s="180" t="s">
        <v>224</v>
      </c>
      <c r="E1299" s="251" t="s">
        <v>225</v>
      </c>
      <c r="F1299" s="251"/>
      <c r="G1299" s="84" t="s">
        <v>31</v>
      </c>
      <c r="H1299" s="85">
        <v>1</v>
      </c>
      <c r="I1299" s="86">
        <v>0.06</v>
      </c>
      <c r="J1299" s="86">
        <v>0.06</v>
      </c>
    </row>
    <row r="1300" spans="1:10" ht="24" customHeight="1" x14ac:dyDescent="0.2">
      <c r="A1300" s="180" t="s">
        <v>191</v>
      </c>
      <c r="B1300" s="83" t="s">
        <v>576</v>
      </c>
      <c r="C1300" s="180" t="s">
        <v>21</v>
      </c>
      <c r="D1300" s="180" t="s">
        <v>577</v>
      </c>
      <c r="E1300" s="251" t="s">
        <v>320</v>
      </c>
      <c r="F1300" s="251"/>
      <c r="G1300" s="84" t="s">
        <v>31</v>
      </c>
      <c r="H1300" s="85">
        <v>1</v>
      </c>
      <c r="I1300" s="86">
        <v>0.88</v>
      </c>
      <c r="J1300" s="86">
        <v>0.88</v>
      </c>
    </row>
    <row r="1301" spans="1:10" ht="25.5" x14ac:dyDescent="0.2">
      <c r="A1301" s="181"/>
      <c r="B1301" s="181"/>
      <c r="C1301" s="181"/>
      <c r="D1301" s="181"/>
      <c r="E1301" s="181" t="s">
        <v>199</v>
      </c>
      <c r="F1301" s="87">
        <v>11.03</v>
      </c>
      <c r="G1301" s="181" t="s">
        <v>200</v>
      </c>
      <c r="H1301" s="87">
        <v>0</v>
      </c>
      <c r="I1301" s="181" t="s">
        <v>201</v>
      </c>
      <c r="J1301" s="87">
        <v>11.03</v>
      </c>
    </row>
    <row r="1302" spans="1:10" ht="15" thickBot="1" x14ac:dyDescent="0.25">
      <c r="A1302" s="181"/>
      <c r="B1302" s="181"/>
      <c r="C1302" s="181"/>
      <c r="D1302" s="181"/>
      <c r="E1302" s="181" t="s">
        <v>202</v>
      </c>
      <c r="F1302" s="87">
        <v>4.1500000000000004</v>
      </c>
      <c r="G1302" s="181"/>
      <c r="H1302" s="252" t="s">
        <v>203</v>
      </c>
      <c r="I1302" s="252"/>
      <c r="J1302" s="87">
        <v>21.47</v>
      </c>
    </row>
    <row r="1303" spans="1:10" ht="0.95" customHeight="1" thickTop="1" x14ac:dyDescent="0.2">
      <c r="A1303" s="88"/>
      <c r="B1303" s="88"/>
      <c r="C1303" s="88"/>
      <c r="D1303" s="88"/>
      <c r="E1303" s="88"/>
      <c r="F1303" s="88"/>
      <c r="G1303" s="88"/>
      <c r="H1303" s="88"/>
      <c r="I1303" s="88"/>
      <c r="J1303" s="88"/>
    </row>
    <row r="1304" spans="1:10" ht="18" customHeight="1" x14ac:dyDescent="0.2">
      <c r="A1304" s="182"/>
      <c r="B1304" s="191" t="s">
        <v>6</v>
      </c>
      <c r="C1304" s="182" t="s">
        <v>7</v>
      </c>
      <c r="D1304" s="182" t="s">
        <v>8</v>
      </c>
      <c r="E1304" s="218" t="s">
        <v>180</v>
      </c>
      <c r="F1304" s="218"/>
      <c r="G1304" s="192" t="s">
        <v>9</v>
      </c>
      <c r="H1304" s="191" t="s">
        <v>10</v>
      </c>
      <c r="I1304" s="191" t="s">
        <v>11</v>
      </c>
      <c r="J1304" s="191" t="s">
        <v>13</v>
      </c>
    </row>
    <row r="1305" spans="1:10" ht="36" customHeight="1" x14ac:dyDescent="0.2">
      <c r="A1305" s="183" t="s">
        <v>181</v>
      </c>
      <c r="B1305" s="75" t="s">
        <v>308</v>
      </c>
      <c r="C1305" s="183" t="s">
        <v>21</v>
      </c>
      <c r="D1305" s="183" t="s">
        <v>309</v>
      </c>
      <c r="E1305" s="249" t="s">
        <v>218</v>
      </c>
      <c r="F1305" s="249"/>
      <c r="G1305" s="76" t="s">
        <v>39</v>
      </c>
      <c r="H1305" s="77">
        <v>1</v>
      </c>
      <c r="I1305" s="78">
        <v>9.41</v>
      </c>
      <c r="J1305" s="78">
        <v>9.41</v>
      </c>
    </row>
    <row r="1306" spans="1:10" ht="24" customHeight="1" x14ac:dyDescent="0.2">
      <c r="A1306" s="179" t="s">
        <v>183</v>
      </c>
      <c r="B1306" s="79" t="s">
        <v>303</v>
      </c>
      <c r="C1306" s="179" t="s">
        <v>21</v>
      </c>
      <c r="D1306" s="179" t="s">
        <v>304</v>
      </c>
      <c r="E1306" s="250" t="s">
        <v>188</v>
      </c>
      <c r="F1306" s="250"/>
      <c r="G1306" s="80" t="s">
        <v>31</v>
      </c>
      <c r="H1306" s="81">
        <v>6.8000000000000005E-2</v>
      </c>
      <c r="I1306" s="82">
        <v>19.940000000000001</v>
      </c>
      <c r="J1306" s="82">
        <v>1.35</v>
      </c>
    </row>
    <row r="1307" spans="1:10" ht="24" customHeight="1" x14ac:dyDescent="0.2">
      <c r="A1307" s="179" t="s">
        <v>183</v>
      </c>
      <c r="B1307" s="79" t="s">
        <v>189</v>
      </c>
      <c r="C1307" s="179" t="s">
        <v>21</v>
      </c>
      <c r="D1307" s="179" t="s">
        <v>190</v>
      </c>
      <c r="E1307" s="250" t="s">
        <v>188</v>
      </c>
      <c r="F1307" s="250"/>
      <c r="G1307" s="80" t="s">
        <v>31</v>
      </c>
      <c r="H1307" s="81">
        <v>3.4000000000000002E-2</v>
      </c>
      <c r="I1307" s="82">
        <v>16.57</v>
      </c>
      <c r="J1307" s="82">
        <v>0.56000000000000005</v>
      </c>
    </row>
    <row r="1308" spans="1:10" ht="48" customHeight="1" x14ac:dyDescent="0.2">
      <c r="A1308" s="180" t="s">
        <v>191</v>
      </c>
      <c r="B1308" s="83" t="s">
        <v>590</v>
      </c>
      <c r="C1308" s="180" t="s">
        <v>21</v>
      </c>
      <c r="D1308" s="180" t="s">
        <v>1682</v>
      </c>
      <c r="E1308" s="251" t="s">
        <v>194</v>
      </c>
      <c r="F1308" s="251"/>
      <c r="G1308" s="84" t="s">
        <v>39</v>
      </c>
      <c r="H1308" s="85">
        <v>1.163</v>
      </c>
      <c r="I1308" s="86">
        <v>6.36</v>
      </c>
      <c r="J1308" s="86">
        <v>7.39</v>
      </c>
    </row>
    <row r="1309" spans="1:10" ht="24" customHeight="1" x14ac:dyDescent="0.2">
      <c r="A1309" s="180" t="s">
        <v>191</v>
      </c>
      <c r="B1309" s="83" t="s">
        <v>591</v>
      </c>
      <c r="C1309" s="180" t="s">
        <v>21</v>
      </c>
      <c r="D1309" s="180" t="s">
        <v>592</v>
      </c>
      <c r="E1309" s="251" t="s">
        <v>194</v>
      </c>
      <c r="F1309" s="251"/>
      <c r="G1309" s="84" t="s">
        <v>46</v>
      </c>
      <c r="H1309" s="85">
        <v>6.0000000000000001E-3</v>
      </c>
      <c r="I1309" s="86">
        <v>19.21</v>
      </c>
      <c r="J1309" s="86">
        <v>0.11</v>
      </c>
    </row>
    <row r="1310" spans="1:10" ht="25.5" x14ac:dyDescent="0.2">
      <c r="A1310" s="181"/>
      <c r="B1310" s="181"/>
      <c r="C1310" s="181"/>
      <c r="D1310" s="181"/>
      <c r="E1310" s="181" t="s">
        <v>199</v>
      </c>
      <c r="F1310" s="87">
        <v>1.26</v>
      </c>
      <c r="G1310" s="181" t="s">
        <v>200</v>
      </c>
      <c r="H1310" s="87">
        <v>0</v>
      </c>
      <c r="I1310" s="181" t="s">
        <v>201</v>
      </c>
      <c r="J1310" s="87">
        <v>1.26</v>
      </c>
    </row>
    <row r="1311" spans="1:10" ht="15" thickBot="1" x14ac:dyDescent="0.25">
      <c r="A1311" s="181"/>
      <c r="B1311" s="181"/>
      <c r="C1311" s="181"/>
      <c r="D1311" s="181"/>
      <c r="E1311" s="181" t="s">
        <v>202</v>
      </c>
      <c r="F1311" s="87">
        <v>2.25</v>
      </c>
      <c r="G1311" s="181"/>
      <c r="H1311" s="252" t="s">
        <v>203</v>
      </c>
      <c r="I1311" s="252"/>
      <c r="J1311" s="87">
        <v>11.66</v>
      </c>
    </row>
    <row r="1312" spans="1:10" ht="0.95" customHeight="1" thickTop="1" x14ac:dyDescent="0.2">
      <c r="A1312" s="88"/>
      <c r="B1312" s="88"/>
      <c r="C1312" s="88"/>
      <c r="D1312" s="88"/>
      <c r="E1312" s="88"/>
      <c r="F1312" s="88"/>
      <c r="G1312" s="88"/>
      <c r="H1312" s="88"/>
      <c r="I1312" s="88"/>
      <c r="J1312" s="88"/>
    </row>
    <row r="1313" spans="1:10" ht="18" customHeight="1" x14ac:dyDescent="0.2">
      <c r="A1313" s="182"/>
      <c r="B1313" s="191" t="s">
        <v>6</v>
      </c>
      <c r="C1313" s="182" t="s">
        <v>7</v>
      </c>
      <c r="D1313" s="182" t="s">
        <v>8</v>
      </c>
      <c r="E1313" s="218" t="s">
        <v>180</v>
      </c>
      <c r="F1313" s="218"/>
      <c r="G1313" s="192" t="s">
        <v>9</v>
      </c>
      <c r="H1313" s="191" t="s">
        <v>10</v>
      </c>
      <c r="I1313" s="191" t="s">
        <v>11</v>
      </c>
      <c r="J1313" s="191" t="s">
        <v>13</v>
      </c>
    </row>
    <row r="1314" spans="1:10" ht="48" customHeight="1" x14ac:dyDescent="0.2">
      <c r="A1314" s="183" t="s">
        <v>181</v>
      </c>
      <c r="B1314" s="75" t="s">
        <v>1638</v>
      </c>
      <c r="C1314" s="183" t="s">
        <v>21</v>
      </c>
      <c r="D1314" s="183" t="s">
        <v>1639</v>
      </c>
      <c r="E1314" s="249" t="s">
        <v>188</v>
      </c>
      <c r="F1314" s="249"/>
      <c r="G1314" s="76" t="s">
        <v>28</v>
      </c>
      <c r="H1314" s="77">
        <v>1</v>
      </c>
      <c r="I1314" s="78">
        <v>524.47</v>
      </c>
      <c r="J1314" s="78">
        <v>524.47</v>
      </c>
    </row>
    <row r="1315" spans="1:10" ht="24" customHeight="1" x14ac:dyDescent="0.2">
      <c r="A1315" s="179" t="s">
        <v>183</v>
      </c>
      <c r="B1315" s="79" t="s">
        <v>189</v>
      </c>
      <c r="C1315" s="179" t="s">
        <v>21</v>
      </c>
      <c r="D1315" s="179" t="s">
        <v>190</v>
      </c>
      <c r="E1315" s="250" t="s">
        <v>188</v>
      </c>
      <c r="F1315" s="250"/>
      <c r="G1315" s="80" t="s">
        <v>31</v>
      </c>
      <c r="H1315" s="81">
        <v>11.23</v>
      </c>
      <c r="I1315" s="82">
        <v>16.57</v>
      </c>
      <c r="J1315" s="82">
        <v>186.08</v>
      </c>
    </row>
    <row r="1316" spans="1:10" ht="24" customHeight="1" x14ac:dyDescent="0.2">
      <c r="A1316" s="180" t="s">
        <v>191</v>
      </c>
      <c r="B1316" s="83" t="s">
        <v>511</v>
      </c>
      <c r="C1316" s="180" t="s">
        <v>21</v>
      </c>
      <c r="D1316" s="180" t="s">
        <v>512</v>
      </c>
      <c r="E1316" s="251" t="s">
        <v>194</v>
      </c>
      <c r="F1316" s="251"/>
      <c r="G1316" s="84" t="s">
        <v>28</v>
      </c>
      <c r="H1316" s="85">
        <v>1.1599999999999999</v>
      </c>
      <c r="I1316" s="86">
        <v>80</v>
      </c>
      <c r="J1316" s="86">
        <v>92.8</v>
      </c>
    </row>
    <row r="1317" spans="1:10" ht="24" customHeight="1" x14ac:dyDescent="0.2">
      <c r="A1317" s="180" t="s">
        <v>191</v>
      </c>
      <c r="B1317" s="83" t="s">
        <v>321</v>
      </c>
      <c r="C1317" s="180" t="s">
        <v>21</v>
      </c>
      <c r="D1317" s="180" t="s">
        <v>322</v>
      </c>
      <c r="E1317" s="251" t="s">
        <v>194</v>
      </c>
      <c r="F1317" s="251"/>
      <c r="G1317" s="84" t="s">
        <v>46</v>
      </c>
      <c r="H1317" s="85">
        <v>116.4</v>
      </c>
      <c r="I1317" s="86">
        <v>0.85</v>
      </c>
      <c r="J1317" s="86">
        <v>98.94</v>
      </c>
    </row>
    <row r="1318" spans="1:10" ht="24" customHeight="1" x14ac:dyDescent="0.2">
      <c r="A1318" s="180" t="s">
        <v>191</v>
      </c>
      <c r="B1318" s="83" t="s">
        <v>301</v>
      </c>
      <c r="C1318" s="180" t="s">
        <v>21</v>
      </c>
      <c r="D1318" s="180" t="s">
        <v>302</v>
      </c>
      <c r="E1318" s="251" t="s">
        <v>194</v>
      </c>
      <c r="F1318" s="251"/>
      <c r="G1318" s="84" t="s">
        <v>46</v>
      </c>
      <c r="H1318" s="85">
        <v>261.89</v>
      </c>
      <c r="I1318" s="86">
        <v>0.56000000000000005</v>
      </c>
      <c r="J1318" s="86">
        <v>146.65</v>
      </c>
    </row>
    <row r="1319" spans="1:10" ht="25.5" x14ac:dyDescent="0.2">
      <c r="A1319" s="181"/>
      <c r="B1319" s="181"/>
      <c r="C1319" s="181"/>
      <c r="D1319" s="181"/>
      <c r="E1319" s="181" t="s">
        <v>199</v>
      </c>
      <c r="F1319" s="87">
        <v>115.44</v>
      </c>
      <c r="G1319" s="181" t="s">
        <v>200</v>
      </c>
      <c r="H1319" s="87">
        <v>0</v>
      </c>
      <c r="I1319" s="181" t="s">
        <v>201</v>
      </c>
      <c r="J1319" s="87">
        <v>115.44</v>
      </c>
    </row>
    <row r="1320" spans="1:10" ht="15" thickBot="1" x14ac:dyDescent="0.25">
      <c r="A1320" s="181"/>
      <c r="B1320" s="181"/>
      <c r="C1320" s="181"/>
      <c r="D1320" s="181"/>
      <c r="E1320" s="181" t="s">
        <v>202</v>
      </c>
      <c r="F1320" s="87">
        <v>125.82</v>
      </c>
      <c r="G1320" s="181"/>
      <c r="H1320" s="252" t="s">
        <v>203</v>
      </c>
      <c r="I1320" s="252"/>
      <c r="J1320" s="87">
        <v>650.29</v>
      </c>
    </row>
    <row r="1321" spans="1:10" ht="0.95" customHeight="1" thickTop="1" x14ac:dyDescent="0.2">
      <c r="A1321" s="88"/>
      <c r="B1321" s="88"/>
      <c r="C1321" s="88"/>
      <c r="D1321" s="88"/>
      <c r="E1321" s="88"/>
      <c r="F1321" s="88"/>
      <c r="G1321" s="88"/>
      <c r="H1321" s="88"/>
      <c r="I1321" s="88"/>
      <c r="J1321" s="88"/>
    </row>
    <row r="1322" spans="1:10" ht="18" customHeight="1" x14ac:dyDescent="0.2">
      <c r="A1322" s="182"/>
      <c r="B1322" s="191" t="s">
        <v>6</v>
      </c>
      <c r="C1322" s="182" t="s">
        <v>7</v>
      </c>
      <c r="D1322" s="182" t="s">
        <v>8</v>
      </c>
      <c r="E1322" s="218" t="s">
        <v>180</v>
      </c>
      <c r="F1322" s="218"/>
      <c r="G1322" s="192" t="s">
        <v>9</v>
      </c>
      <c r="H1322" s="191" t="s">
        <v>10</v>
      </c>
      <c r="I1322" s="191" t="s">
        <v>11</v>
      </c>
      <c r="J1322" s="191" t="s">
        <v>13</v>
      </c>
    </row>
    <row r="1323" spans="1:10" ht="48" customHeight="1" x14ac:dyDescent="0.2">
      <c r="A1323" s="183" t="s">
        <v>181</v>
      </c>
      <c r="B1323" s="75" t="s">
        <v>593</v>
      </c>
      <c r="C1323" s="183" t="s">
        <v>21</v>
      </c>
      <c r="D1323" s="183" t="s">
        <v>594</v>
      </c>
      <c r="E1323" s="249" t="s">
        <v>188</v>
      </c>
      <c r="F1323" s="249"/>
      <c r="G1323" s="76" t="s">
        <v>28</v>
      </c>
      <c r="H1323" s="77">
        <v>1</v>
      </c>
      <c r="I1323" s="78">
        <v>528.39</v>
      </c>
      <c r="J1323" s="78">
        <v>528.39</v>
      </c>
    </row>
    <row r="1324" spans="1:10" ht="24" customHeight="1" x14ac:dyDescent="0.2">
      <c r="A1324" s="179" t="s">
        <v>183</v>
      </c>
      <c r="B1324" s="79" t="s">
        <v>189</v>
      </c>
      <c r="C1324" s="179" t="s">
        <v>21</v>
      </c>
      <c r="D1324" s="179" t="s">
        <v>190</v>
      </c>
      <c r="E1324" s="250" t="s">
        <v>188</v>
      </c>
      <c r="F1324" s="250"/>
      <c r="G1324" s="80" t="s">
        <v>31</v>
      </c>
      <c r="H1324" s="81">
        <v>11.1</v>
      </c>
      <c r="I1324" s="82">
        <v>16.57</v>
      </c>
      <c r="J1324" s="82">
        <v>183.92</v>
      </c>
    </row>
    <row r="1325" spans="1:10" ht="24" customHeight="1" x14ac:dyDescent="0.2">
      <c r="A1325" s="180" t="s">
        <v>191</v>
      </c>
      <c r="B1325" s="83" t="s">
        <v>511</v>
      </c>
      <c r="C1325" s="180" t="s">
        <v>21</v>
      </c>
      <c r="D1325" s="180" t="s">
        <v>512</v>
      </c>
      <c r="E1325" s="251" t="s">
        <v>194</v>
      </c>
      <c r="F1325" s="251"/>
      <c r="G1325" s="84" t="s">
        <v>28</v>
      </c>
      <c r="H1325" s="85">
        <v>1.1399999999999999</v>
      </c>
      <c r="I1325" s="86">
        <v>80</v>
      </c>
      <c r="J1325" s="86">
        <v>91.2</v>
      </c>
    </row>
    <row r="1326" spans="1:10" ht="24" customHeight="1" x14ac:dyDescent="0.2">
      <c r="A1326" s="180" t="s">
        <v>191</v>
      </c>
      <c r="B1326" s="83" t="s">
        <v>321</v>
      </c>
      <c r="C1326" s="180" t="s">
        <v>21</v>
      </c>
      <c r="D1326" s="180" t="s">
        <v>322</v>
      </c>
      <c r="E1326" s="251" t="s">
        <v>194</v>
      </c>
      <c r="F1326" s="251"/>
      <c r="G1326" s="84" t="s">
        <v>46</v>
      </c>
      <c r="H1326" s="85">
        <v>171.13</v>
      </c>
      <c r="I1326" s="86">
        <v>0.85</v>
      </c>
      <c r="J1326" s="86">
        <v>145.46</v>
      </c>
    </row>
    <row r="1327" spans="1:10" ht="24" customHeight="1" x14ac:dyDescent="0.2">
      <c r="A1327" s="180" t="s">
        <v>191</v>
      </c>
      <c r="B1327" s="83" t="s">
        <v>301</v>
      </c>
      <c r="C1327" s="180" t="s">
        <v>21</v>
      </c>
      <c r="D1327" s="180" t="s">
        <v>302</v>
      </c>
      <c r="E1327" s="251" t="s">
        <v>194</v>
      </c>
      <c r="F1327" s="251"/>
      <c r="G1327" s="84" t="s">
        <v>46</v>
      </c>
      <c r="H1327" s="85">
        <v>192.52</v>
      </c>
      <c r="I1327" s="86">
        <v>0.56000000000000005</v>
      </c>
      <c r="J1327" s="86">
        <v>107.81</v>
      </c>
    </row>
    <row r="1328" spans="1:10" ht="25.5" x14ac:dyDescent="0.2">
      <c r="A1328" s="181"/>
      <c r="B1328" s="181"/>
      <c r="C1328" s="181"/>
      <c r="D1328" s="181"/>
      <c r="E1328" s="181" t="s">
        <v>199</v>
      </c>
      <c r="F1328" s="87">
        <v>114.1</v>
      </c>
      <c r="G1328" s="181" t="s">
        <v>200</v>
      </c>
      <c r="H1328" s="87">
        <v>0</v>
      </c>
      <c r="I1328" s="181" t="s">
        <v>201</v>
      </c>
      <c r="J1328" s="87">
        <v>114.1</v>
      </c>
    </row>
    <row r="1329" spans="1:10" ht="15" thickBot="1" x14ac:dyDescent="0.25">
      <c r="A1329" s="181"/>
      <c r="B1329" s="181"/>
      <c r="C1329" s="181"/>
      <c r="D1329" s="181"/>
      <c r="E1329" s="181" t="s">
        <v>202</v>
      </c>
      <c r="F1329" s="87">
        <v>126.76</v>
      </c>
      <c r="G1329" s="181"/>
      <c r="H1329" s="252" t="s">
        <v>203</v>
      </c>
      <c r="I1329" s="252"/>
      <c r="J1329" s="87">
        <v>655.15</v>
      </c>
    </row>
    <row r="1330" spans="1:10" ht="0.95" customHeight="1" thickTop="1" x14ac:dyDescent="0.2">
      <c r="A1330" s="88"/>
      <c r="B1330" s="88"/>
      <c r="C1330" s="88"/>
      <c r="D1330" s="88"/>
      <c r="E1330" s="88"/>
      <c r="F1330" s="88"/>
      <c r="G1330" s="88"/>
      <c r="H1330" s="88"/>
      <c r="I1330" s="88"/>
      <c r="J1330" s="88"/>
    </row>
    <row r="1331" spans="1:10" ht="18" customHeight="1" x14ac:dyDescent="0.2">
      <c r="A1331" s="182"/>
      <c r="B1331" s="191" t="s">
        <v>6</v>
      </c>
      <c r="C1331" s="182" t="s">
        <v>7</v>
      </c>
      <c r="D1331" s="182" t="s">
        <v>8</v>
      </c>
      <c r="E1331" s="218" t="s">
        <v>180</v>
      </c>
      <c r="F1331" s="218"/>
      <c r="G1331" s="192" t="s">
        <v>9</v>
      </c>
      <c r="H1331" s="191" t="s">
        <v>10</v>
      </c>
      <c r="I1331" s="191" t="s">
        <v>11</v>
      </c>
      <c r="J1331" s="191" t="s">
        <v>13</v>
      </c>
    </row>
    <row r="1332" spans="1:10" ht="36" customHeight="1" x14ac:dyDescent="0.2">
      <c r="A1332" s="183" t="s">
        <v>181</v>
      </c>
      <c r="B1332" s="75" t="s">
        <v>328</v>
      </c>
      <c r="C1332" s="183" t="s">
        <v>21</v>
      </c>
      <c r="D1332" s="183" t="s">
        <v>329</v>
      </c>
      <c r="E1332" s="249" t="s">
        <v>188</v>
      </c>
      <c r="F1332" s="249"/>
      <c r="G1332" s="76" t="s">
        <v>28</v>
      </c>
      <c r="H1332" s="77">
        <v>1</v>
      </c>
      <c r="I1332" s="78">
        <v>392.08</v>
      </c>
      <c r="J1332" s="78">
        <v>392.08</v>
      </c>
    </row>
    <row r="1333" spans="1:10" ht="48" customHeight="1" x14ac:dyDescent="0.2">
      <c r="A1333" s="179" t="s">
        <v>183</v>
      </c>
      <c r="B1333" s="79" t="s">
        <v>603</v>
      </c>
      <c r="C1333" s="179" t="s">
        <v>21</v>
      </c>
      <c r="D1333" s="179" t="s">
        <v>604</v>
      </c>
      <c r="E1333" s="250" t="s">
        <v>208</v>
      </c>
      <c r="F1333" s="250"/>
      <c r="G1333" s="80" t="s">
        <v>212</v>
      </c>
      <c r="H1333" s="81">
        <v>3.31</v>
      </c>
      <c r="I1333" s="82">
        <v>0.38</v>
      </c>
      <c r="J1333" s="82">
        <v>1.25</v>
      </c>
    </row>
    <row r="1334" spans="1:10" ht="48" customHeight="1" x14ac:dyDescent="0.2">
      <c r="A1334" s="179" t="s">
        <v>183</v>
      </c>
      <c r="B1334" s="79" t="s">
        <v>601</v>
      </c>
      <c r="C1334" s="179" t="s">
        <v>21</v>
      </c>
      <c r="D1334" s="179" t="s">
        <v>602</v>
      </c>
      <c r="E1334" s="250" t="s">
        <v>208</v>
      </c>
      <c r="F1334" s="250"/>
      <c r="G1334" s="80" t="s">
        <v>209</v>
      </c>
      <c r="H1334" s="81">
        <v>1.01</v>
      </c>
      <c r="I1334" s="82">
        <v>1.66</v>
      </c>
      <c r="J1334" s="82">
        <v>1.67</v>
      </c>
    </row>
    <row r="1335" spans="1:10" ht="24" customHeight="1" x14ac:dyDescent="0.2">
      <c r="A1335" s="179" t="s">
        <v>183</v>
      </c>
      <c r="B1335" s="79" t="s">
        <v>605</v>
      </c>
      <c r="C1335" s="179" t="s">
        <v>21</v>
      </c>
      <c r="D1335" s="179" t="s">
        <v>606</v>
      </c>
      <c r="E1335" s="250" t="s">
        <v>188</v>
      </c>
      <c r="F1335" s="250"/>
      <c r="G1335" s="80" t="s">
        <v>31</v>
      </c>
      <c r="H1335" s="81">
        <v>4.32</v>
      </c>
      <c r="I1335" s="82">
        <v>16.98</v>
      </c>
      <c r="J1335" s="82">
        <v>73.349999999999994</v>
      </c>
    </row>
    <row r="1336" spans="1:10" ht="24" customHeight="1" x14ac:dyDescent="0.2">
      <c r="A1336" s="180" t="s">
        <v>191</v>
      </c>
      <c r="B1336" s="83" t="s">
        <v>323</v>
      </c>
      <c r="C1336" s="180" t="s">
        <v>21</v>
      </c>
      <c r="D1336" s="180" t="s">
        <v>324</v>
      </c>
      <c r="E1336" s="251" t="s">
        <v>194</v>
      </c>
      <c r="F1336" s="251"/>
      <c r="G1336" s="84" t="s">
        <v>28</v>
      </c>
      <c r="H1336" s="85">
        <v>0.95</v>
      </c>
      <c r="I1336" s="86">
        <v>81.040000000000006</v>
      </c>
      <c r="J1336" s="86">
        <v>76.98</v>
      </c>
    </row>
    <row r="1337" spans="1:10" ht="24" customHeight="1" x14ac:dyDescent="0.2">
      <c r="A1337" s="180" t="s">
        <v>191</v>
      </c>
      <c r="B1337" s="83" t="s">
        <v>301</v>
      </c>
      <c r="C1337" s="180" t="s">
        <v>21</v>
      </c>
      <c r="D1337" s="180" t="s">
        <v>302</v>
      </c>
      <c r="E1337" s="251" t="s">
        <v>194</v>
      </c>
      <c r="F1337" s="251"/>
      <c r="G1337" s="84" t="s">
        <v>46</v>
      </c>
      <c r="H1337" s="85">
        <v>426.49</v>
      </c>
      <c r="I1337" s="86">
        <v>0.56000000000000005</v>
      </c>
      <c r="J1337" s="86">
        <v>238.83</v>
      </c>
    </row>
    <row r="1338" spans="1:10" ht="25.5" x14ac:dyDescent="0.2">
      <c r="A1338" s="181"/>
      <c r="B1338" s="181"/>
      <c r="C1338" s="181"/>
      <c r="D1338" s="181"/>
      <c r="E1338" s="181" t="s">
        <v>199</v>
      </c>
      <c r="F1338" s="87">
        <v>50.24</v>
      </c>
      <c r="G1338" s="181" t="s">
        <v>200</v>
      </c>
      <c r="H1338" s="87">
        <v>0</v>
      </c>
      <c r="I1338" s="181" t="s">
        <v>201</v>
      </c>
      <c r="J1338" s="87">
        <v>50.24</v>
      </c>
    </row>
    <row r="1339" spans="1:10" ht="15" thickBot="1" x14ac:dyDescent="0.25">
      <c r="A1339" s="181"/>
      <c r="B1339" s="181"/>
      <c r="C1339" s="181"/>
      <c r="D1339" s="181"/>
      <c r="E1339" s="181" t="s">
        <v>202</v>
      </c>
      <c r="F1339" s="87">
        <v>94.05</v>
      </c>
      <c r="G1339" s="181"/>
      <c r="H1339" s="252" t="s">
        <v>203</v>
      </c>
      <c r="I1339" s="252"/>
      <c r="J1339" s="87">
        <v>486.13</v>
      </c>
    </row>
    <row r="1340" spans="1:10" ht="0.95" customHeight="1" thickTop="1" x14ac:dyDescent="0.2">
      <c r="A1340" s="88"/>
      <c r="B1340" s="88"/>
      <c r="C1340" s="88"/>
      <c r="D1340" s="88"/>
      <c r="E1340" s="88"/>
      <c r="F1340" s="88"/>
      <c r="G1340" s="88"/>
      <c r="H1340" s="88"/>
      <c r="I1340" s="88"/>
      <c r="J1340" s="88"/>
    </row>
    <row r="1341" spans="1:10" ht="18" customHeight="1" x14ac:dyDescent="0.2">
      <c r="A1341" s="182"/>
      <c r="B1341" s="191" t="s">
        <v>6</v>
      </c>
      <c r="C1341" s="182" t="s">
        <v>7</v>
      </c>
      <c r="D1341" s="182" t="s">
        <v>8</v>
      </c>
      <c r="E1341" s="218" t="s">
        <v>180</v>
      </c>
      <c r="F1341" s="218"/>
      <c r="G1341" s="192" t="s">
        <v>9</v>
      </c>
      <c r="H1341" s="191" t="s">
        <v>10</v>
      </c>
      <c r="I1341" s="191" t="s">
        <v>11</v>
      </c>
      <c r="J1341" s="191" t="s">
        <v>13</v>
      </c>
    </row>
    <row r="1342" spans="1:10" ht="24" customHeight="1" x14ac:dyDescent="0.2">
      <c r="A1342" s="183" t="s">
        <v>181</v>
      </c>
      <c r="B1342" s="75" t="s">
        <v>527</v>
      </c>
      <c r="C1342" s="183" t="s">
        <v>21</v>
      </c>
      <c r="D1342" s="183" t="s">
        <v>528</v>
      </c>
      <c r="E1342" s="249" t="s">
        <v>188</v>
      </c>
      <c r="F1342" s="249"/>
      <c r="G1342" s="76" t="s">
        <v>28</v>
      </c>
      <c r="H1342" s="77">
        <v>1</v>
      </c>
      <c r="I1342" s="78">
        <v>498.05</v>
      </c>
      <c r="J1342" s="78">
        <v>498.05</v>
      </c>
    </row>
    <row r="1343" spans="1:10" ht="24" customHeight="1" x14ac:dyDescent="0.2">
      <c r="A1343" s="179" t="s">
        <v>183</v>
      </c>
      <c r="B1343" s="79" t="s">
        <v>189</v>
      </c>
      <c r="C1343" s="179" t="s">
        <v>21</v>
      </c>
      <c r="D1343" s="179" t="s">
        <v>190</v>
      </c>
      <c r="E1343" s="250" t="s">
        <v>188</v>
      </c>
      <c r="F1343" s="250"/>
      <c r="G1343" s="80" t="s">
        <v>31</v>
      </c>
      <c r="H1343" s="81">
        <v>8.57</v>
      </c>
      <c r="I1343" s="82">
        <v>16.57</v>
      </c>
      <c r="J1343" s="82">
        <v>142</v>
      </c>
    </row>
    <row r="1344" spans="1:10" ht="24" customHeight="1" x14ac:dyDescent="0.2">
      <c r="A1344" s="180" t="s">
        <v>191</v>
      </c>
      <c r="B1344" s="83" t="s">
        <v>511</v>
      </c>
      <c r="C1344" s="180" t="s">
        <v>21</v>
      </c>
      <c r="D1344" s="180" t="s">
        <v>512</v>
      </c>
      <c r="E1344" s="251" t="s">
        <v>194</v>
      </c>
      <c r="F1344" s="251"/>
      <c r="G1344" s="84" t="s">
        <v>28</v>
      </c>
      <c r="H1344" s="85">
        <v>1.07</v>
      </c>
      <c r="I1344" s="86">
        <v>80</v>
      </c>
      <c r="J1344" s="86">
        <v>85.6</v>
      </c>
    </row>
    <row r="1345" spans="1:10" ht="24" customHeight="1" x14ac:dyDescent="0.2">
      <c r="A1345" s="180" t="s">
        <v>191</v>
      </c>
      <c r="B1345" s="83" t="s">
        <v>301</v>
      </c>
      <c r="C1345" s="180" t="s">
        <v>21</v>
      </c>
      <c r="D1345" s="180" t="s">
        <v>302</v>
      </c>
      <c r="E1345" s="251" t="s">
        <v>194</v>
      </c>
      <c r="F1345" s="251"/>
      <c r="G1345" s="84" t="s">
        <v>46</v>
      </c>
      <c r="H1345" s="85">
        <v>482.96</v>
      </c>
      <c r="I1345" s="86">
        <v>0.56000000000000005</v>
      </c>
      <c r="J1345" s="86">
        <v>270.45</v>
      </c>
    </row>
    <row r="1346" spans="1:10" ht="25.5" x14ac:dyDescent="0.2">
      <c r="A1346" s="181"/>
      <c r="B1346" s="181"/>
      <c r="C1346" s="181"/>
      <c r="D1346" s="181"/>
      <c r="E1346" s="181" t="s">
        <v>199</v>
      </c>
      <c r="F1346" s="87">
        <v>88.09</v>
      </c>
      <c r="G1346" s="181" t="s">
        <v>200</v>
      </c>
      <c r="H1346" s="87">
        <v>0</v>
      </c>
      <c r="I1346" s="181" t="s">
        <v>201</v>
      </c>
      <c r="J1346" s="87">
        <v>88.09</v>
      </c>
    </row>
    <row r="1347" spans="1:10" ht="15" thickBot="1" x14ac:dyDescent="0.25">
      <c r="A1347" s="181"/>
      <c r="B1347" s="181"/>
      <c r="C1347" s="181"/>
      <c r="D1347" s="181"/>
      <c r="E1347" s="181" t="s">
        <v>202</v>
      </c>
      <c r="F1347" s="87">
        <v>119.48</v>
      </c>
      <c r="G1347" s="181"/>
      <c r="H1347" s="252" t="s">
        <v>203</v>
      </c>
      <c r="I1347" s="252"/>
      <c r="J1347" s="87">
        <v>617.53</v>
      </c>
    </row>
    <row r="1348" spans="1:10" ht="0.95" customHeight="1" thickTop="1" x14ac:dyDescent="0.2">
      <c r="A1348" s="88"/>
      <c r="B1348" s="88"/>
      <c r="C1348" s="88"/>
      <c r="D1348" s="88"/>
      <c r="E1348" s="88"/>
      <c r="F1348" s="88"/>
      <c r="G1348" s="88"/>
      <c r="H1348" s="88"/>
      <c r="I1348" s="88"/>
      <c r="J1348" s="88"/>
    </row>
    <row r="1349" spans="1:10" ht="18" customHeight="1" x14ac:dyDescent="0.2">
      <c r="A1349" s="182"/>
      <c r="B1349" s="191" t="s">
        <v>6</v>
      </c>
      <c r="C1349" s="182" t="s">
        <v>7</v>
      </c>
      <c r="D1349" s="182" t="s">
        <v>8</v>
      </c>
      <c r="E1349" s="218" t="s">
        <v>180</v>
      </c>
      <c r="F1349" s="218"/>
      <c r="G1349" s="192" t="s">
        <v>9</v>
      </c>
      <c r="H1349" s="191" t="s">
        <v>10</v>
      </c>
      <c r="I1349" s="191" t="s">
        <v>11</v>
      </c>
      <c r="J1349" s="191" t="s">
        <v>13</v>
      </c>
    </row>
    <row r="1350" spans="1:10" ht="36" customHeight="1" x14ac:dyDescent="0.2">
      <c r="A1350" s="183" t="s">
        <v>181</v>
      </c>
      <c r="B1350" s="75" t="s">
        <v>535</v>
      </c>
      <c r="C1350" s="183" t="s">
        <v>21</v>
      </c>
      <c r="D1350" s="183" t="s">
        <v>536</v>
      </c>
      <c r="E1350" s="249" t="s">
        <v>188</v>
      </c>
      <c r="F1350" s="249"/>
      <c r="G1350" s="76" t="s">
        <v>28</v>
      </c>
      <c r="H1350" s="77">
        <v>1</v>
      </c>
      <c r="I1350" s="78">
        <v>416.85</v>
      </c>
      <c r="J1350" s="78">
        <v>416.85</v>
      </c>
    </row>
    <row r="1351" spans="1:10" ht="48" customHeight="1" x14ac:dyDescent="0.2">
      <c r="A1351" s="179" t="s">
        <v>183</v>
      </c>
      <c r="B1351" s="79" t="s">
        <v>601</v>
      </c>
      <c r="C1351" s="179" t="s">
        <v>21</v>
      </c>
      <c r="D1351" s="179" t="s">
        <v>602</v>
      </c>
      <c r="E1351" s="250" t="s">
        <v>208</v>
      </c>
      <c r="F1351" s="250"/>
      <c r="G1351" s="80" t="s">
        <v>209</v>
      </c>
      <c r="H1351" s="81">
        <v>0.8</v>
      </c>
      <c r="I1351" s="82">
        <v>1.66</v>
      </c>
      <c r="J1351" s="82">
        <v>1.32</v>
      </c>
    </row>
    <row r="1352" spans="1:10" ht="48" customHeight="1" x14ac:dyDescent="0.2">
      <c r="A1352" s="179" t="s">
        <v>183</v>
      </c>
      <c r="B1352" s="79" t="s">
        <v>603</v>
      </c>
      <c r="C1352" s="179" t="s">
        <v>21</v>
      </c>
      <c r="D1352" s="179" t="s">
        <v>604</v>
      </c>
      <c r="E1352" s="250" t="s">
        <v>208</v>
      </c>
      <c r="F1352" s="250"/>
      <c r="G1352" s="80" t="s">
        <v>212</v>
      </c>
      <c r="H1352" s="81">
        <v>2.62</v>
      </c>
      <c r="I1352" s="82">
        <v>0.38</v>
      </c>
      <c r="J1352" s="82">
        <v>0.99</v>
      </c>
    </row>
    <row r="1353" spans="1:10" ht="24" customHeight="1" x14ac:dyDescent="0.2">
      <c r="A1353" s="179" t="s">
        <v>183</v>
      </c>
      <c r="B1353" s="79" t="s">
        <v>605</v>
      </c>
      <c r="C1353" s="179" t="s">
        <v>21</v>
      </c>
      <c r="D1353" s="179" t="s">
        <v>606</v>
      </c>
      <c r="E1353" s="250" t="s">
        <v>188</v>
      </c>
      <c r="F1353" s="250"/>
      <c r="G1353" s="80" t="s">
        <v>31</v>
      </c>
      <c r="H1353" s="81">
        <v>3.42</v>
      </c>
      <c r="I1353" s="82">
        <v>16.98</v>
      </c>
      <c r="J1353" s="82">
        <v>58.07</v>
      </c>
    </row>
    <row r="1354" spans="1:10" ht="24" customHeight="1" x14ac:dyDescent="0.2">
      <c r="A1354" s="180" t="s">
        <v>191</v>
      </c>
      <c r="B1354" s="83" t="s">
        <v>511</v>
      </c>
      <c r="C1354" s="180" t="s">
        <v>21</v>
      </c>
      <c r="D1354" s="180" t="s">
        <v>512</v>
      </c>
      <c r="E1354" s="251" t="s">
        <v>194</v>
      </c>
      <c r="F1354" s="251"/>
      <c r="G1354" s="84" t="s">
        <v>28</v>
      </c>
      <c r="H1354" s="85">
        <v>1.07</v>
      </c>
      <c r="I1354" s="86">
        <v>80</v>
      </c>
      <c r="J1354" s="86">
        <v>85.6</v>
      </c>
    </row>
    <row r="1355" spans="1:10" ht="24" customHeight="1" x14ac:dyDescent="0.2">
      <c r="A1355" s="180" t="s">
        <v>191</v>
      </c>
      <c r="B1355" s="83" t="s">
        <v>301</v>
      </c>
      <c r="C1355" s="180" t="s">
        <v>21</v>
      </c>
      <c r="D1355" s="180" t="s">
        <v>302</v>
      </c>
      <c r="E1355" s="251" t="s">
        <v>194</v>
      </c>
      <c r="F1355" s="251"/>
      <c r="G1355" s="84" t="s">
        <v>46</v>
      </c>
      <c r="H1355" s="85">
        <v>483.7</v>
      </c>
      <c r="I1355" s="86">
        <v>0.56000000000000005</v>
      </c>
      <c r="J1355" s="86">
        <v>270.87</v>
      </c>
    </row>
    <row r="1356" spans="1:10" ht="25.5" x14ac:dyDescent="0.2">
      <c r="A1356" s="181"/>
      <c r="B1356" s="181"/>
      <c r="C1356" s="181"/>
      <c r="D1356" s="181"/>
      <c r="E1356" s="181" t="s">
        <v>199</v>
      </c>
      <c r="F1356" s="87">
        <v>39.770000000000003</v>
      </c>
      <c r="G1356" s="181" t="s">
        <v>200</v>
      </c>
      <c r="H1356" s="87">
        <v>0</v>
      </c>
      <c r="I1356" s="181" t="s">
        <v>201</v>
      </c>
      <c r="J1356" s="87">
        <v>39.770000000000003</v>
      </c>
    </row>
    <row r="1357" spans="1:10" ht="15" thickBot="1" x14ac:dyDescent="0.25">
      <c r="A1357" s="181"/>
      <c r="B1357" s="181"/>
      <c r="C1357" s="181"/>
      <c r="D1357" s="181"/>
      <c r="E1357" s="181" t="s">
        <v>202</v>
      </c>
      <c r="F1357" s="87">
        <v>100</v>
      </c>
      <c r="G1357" s="181"/>
      <c r="H1357" s="252" t="s">
        <v>203</v>
      </c>
      <c r="I1357" s="252"/>
      <c r="J1357" s="87">
        <v>516.85</v>
      </c>
    </row>
    <row r="1358" spans="1:10" ht="0.95" customHeight="1" thickTop="1" x14ac:dyDescent="0.2">
      <c r="A1358" s="88"/>
      <c r="B1358" s="88"/>
      <c r="C1358" s="88"/>
      <c r="D1358" s="88"/>
      <c r="E1358" s="88"/>
      <c r="F1358" s="88"/>
      <c r="G1358" s="88"/>
      <c r="H1358" s="88"/>
      <c r="I1358" s="88"/>
      <c r="J1358" s="88"/>
    </row>
    <row r="1359" spans="1:10" ht="18" customHeight="1" x14ac:dyDescent="0.2">
      <c r="A1359" s="182"/>
      <c r="B1359" s="191" t="s">
        <v>6</v>
      </c>
      <c r="C1359" s="182" t="s">
        <v>7</v>
      </c>
      <c r="D1359" s="182" t="s">
        <v>8</v>
      </c>
      <c r="E1359" s="218" t="s">
        <v>180</v>
      </c>
      <c r="F1359" s="218"/>
      <c r="G1359" s="192" t="s">
        <v>9</v>
      </c>
      <c r="H1359" s="191" t="s">
        <v>10</v>
      </c>
      <c r="I1359" s="191" t="s">
        <v>11</v>
      </c>
      <c r="J1359" s="191" t="s">
        <v>13</v>
      </c>
    </row>
    <row r="1360" spans="1:10" ht="24" customHeight="1" x14ac:dyDescent="0.2">
      <c r="A1360" s="183" t="s">
        <v>181</v>
      </c>
      <c r="B1360" s="75" t="s">
        <v>330</v>
      </c>
      <c r="C1360" s="183" t="s">
        <v>21</v>
      </c>
      <c r="D1360" s="183" t="s">
        <v>331</v>
      </c>
      <c r="E1360" s="249" t="s">
        <v>188</v>
      </c>
      <c r="F1360" s="249"/>
      <c r="G1360" s="76" t="s">
        <v>28</v>
      </c>
      <c r="H1360" s="77">
        <v>1</v>
      </c>
      <c r="I1360" s="78">
        <v>356.54</v>
      </c>
      <c r="J1360" s="78">
        <v>356.54</v>
      </c>
    </row>
    <row r="1361" spans="1:10" ht="48" customHeight="1" x14ac:dyDescent="0.2">
      <c r="A1361" s="179" t="s">
        <v>183</v>
      </c>
      <c r="B1361" s="79" t="s">
        <v>601</v>
      </c>
      <c r="C1361" s="179" t="s">
        <v>21</v>
      </c>
      <c r="D1361" s="179" t="s">
        <v>602</v>
      </c>
      <c r="E1361" s="250" t="s">
        <v>208</v>
      </c>
      <c r="F1361" s="250"/>
      <c r="G1361" s="80" t="s">
        <v>209</v>
      </c>
      <c r="H1361" s="81">
        <v>0.78</v>
      </c>
      <c r="I1361" s="82">
        <v>1.66</v>
      </c>
      <c r="J1361" s="82">
        <v>1.29</v>
      </c>
    </row>
    <row r="1362" spans="1:10" ht="48" customHeight="1" x14ac:dyDescent="0.2">
      <c r="A1362" s="179" t="s">
        <v>183</v>
      </c>
      <c r="B1362" s="79" t="s">
        <v>603</v>
      </c>
      <c r="C1362" s="179" t="s">
        <v>21</v>
      </c>
      <c r="D1362" s="179" t="s">
        <v>604</v>
      </c>
      <c r="E1362" s="250" t="s">
        <v>208</v>
      </c>
      <c r="F1362" s="250"/>
      <c r="G1362" s="80" t="s">
        <v>212</v>
      </c>
      <c r="H1362" s="81">
        <v>2.58</v>
      </c>
      <c r="I1362" s="82">
        <v>0.38</v>
      </c>
      <c r="J1362" s="82">
        <v>0.98</v>
      </c>
    </row>
    <row r="1363" spans="1:10" ht="24" customHeight="1" x14ac:dyDescent="0.2">
      <c r="A1363" s="179" t="s">
        <v>183</v>
      </c>
      <c r="B1363" s="79" t="s">
        <v>605</v>
      </c>
      <c r="C1363" s="179" t="s">
        <v>21</v>
      </c>
      <c r="D1363" s="179" t="s">
        <v>606</v>
      </c>
      <c r="E1363" s="250" t="s">
        <v>188</v>
      </c>
      <c r="F1363" s="250"/>
      <c r="G1363" s="80" t="s">
        <v>31</v>
      </c>
      <c r="H1363" s="81">
        <v>3.36</v>
      </c>
      <c r="I1363" s="82">
        <v>16.98</v>
      </c>
      <c r="J1363" s="82">
        <v>57.05</v>
      </c>
    </row>
    <row r="1364" spans="1:10" ht="24" customHeight="1" x14ac:dyDescent="0.2">
      <c r="A1364" s="180" t="s">
        <v>191</v>
      </c>
      <c r="B1364" s="83" t="s">
        <v>511</v>
      </c>
      <c r="C1364" s="180" t="s">
        <v>21</v>
      </c>
      <c r="D1364" s="180" t="s">
        <v>512</v>
      </c>
      <c r="E1364" s="251" t="s">
        <v>194</v>
      </c>
      <c r="F1364" s="251"/>
      <c r="G1364" s="84" t="s">
        <v>28</v>
      </c>
      <c r="H1364" s="85">
        <v>1.23</v>
      </c>
      <c r="I1364" s="86">
        <v>80</v>
      </c>
      <c r="J1364" s="86">
        <v>98.4</v>
      </c>
    </row>
    <row r="1365" spans="1:10" ht="24" customHeight="1" x14ac:dyDescent="0.2">
      <c r="A1365" s="180" t="s">
        <v>191</v>
      </c>
      <c r="B1365" s="83" t="s">
        <v>301</v>
      </c>
      <c r="C1365" s="180" t="s">
        <v>21</v>
      </c>
      <c r="D1365" s="180" t="s">
        <v>302</v>
      </c>
      <c r="E1365" s="251" t="s">
        <v>194</v>
      </c>
      <c r="F1365" s="251"/>
      <c r="G1365" s="84" t="s">
        <v>46</v>
      </c>
      <c r="H1365" s="85">
        <v>355.04</v>
      </c>
      <c r="I1365" s="86">
        <v>0.56000000000000005</v>
      </c>
      <c r="J1365" s="86">
        <v>198.82</v>
      </c>
    </row>
    <row r="1366" spans="1:10" ht="25.5" x14ac:dyDescent="0.2">
      <c r="A1366" s="181"/>
      <c r="B1366" s="181"/>
      <c r="C1366" s="181"/>
      <c r="D1366" s="181"/>
      <c r="E1366" s="181" t="s">
        <v>199</v>
      </c>
      <c r="F1366" s="87">
        <v>39.07</v>
      </c>
      <c r="G1366" s="181" t="s">
        <v>200</v>
      </c>
      <c r="H1366" s="87">
        <v>0</v>
      </c>
      <c r="I1366" s="181" t="s">
        <v>201</v>
      </c>
      <c r="J1366" s="87">
        <v>39.07</v>
      </c>
    </row>
    <row r="1367" spans="1:10" ht="15" thickBot="1" x14ac:dyDescent="0.25">
      <c r="A1367" s="181"/>
      <c r="B1367" s="181"/>
      <c r="C1367" s="181"/>
      <c r="D1367" s="181"/>
      <c r="E1367" s="181" t="s">
        <v>202</v>
      </c>
      <c r="F1367" s="87">
        <v>85.53</v>
      </c>
      <c r="G1367" s="181"/>
      <c r="H1367" s="252" t="s">
        <v>203</v>
      </c>
      <c r="I1367" s="252"/>
      <c r="J1367" s="87">
        <v>442.07</v>
      </c>
    </row>
    <row r="1368" spans="1:10" ht="0.95" customHeight="1" thickTop="1" x14ac:dyDescent="0.2">
      <c r="A1368" s="88"/>
      <c r="B1368" s="88"/>
      <c r="C1368" s="88"/>
      <c r="D1368" s="88"/>
      <c r="E1368" s="88"/>
      <c r="F1368" s="88"/>
      <c r="G1368" s="88"/>
      <c r="H1368" s="88"/>
      <c r="I1368" s="88"/>
      <c r="J1368" s="88"/>
    </row>
    <row r="1369" spans="1:10" ht="18" customHeight="1" x14ac:dyDescent="0.2">
      <c r="A1369" s="182"/>
      <c r="B1369" s="191" t="s">
        <v>6</v>
      </c>
      <c r="C1369" s="182" t="s">
        <v>7</v>
      </c>
      <c r="D1369" s="182" t="s">
        <v>8</v>
      </c>
      <c r="E1369" s="218" t="s">
        <v>180</v>
      </c>
      <c r="F1369" s="218"/>
      <c r="G1369" s="192" t="s">
        <v>9</v>
      </c>
      <c r="H1369" s="191" t="s">
        <v>10</v>
      </c>
      <c r="I1369" s="191" t="s">
        <v>11</v>
      </c>
      <c r="J1369" s="191" t="s">
        <v>13</v>
      </c>
    </row>
    <row r="1370" spans="1:10" ht="36" customHeight="1" x14ac:dyDescent="0.2">
      <c r="A1370" s="183" t="s">
        <v>181</v>
      </c>
      <c r="B1370" s="75" t="s">
        <v>476</v>
      </c>
      <c r="C1370" s="183" t="s">
        <v>21</v>
      </c>
      <c r="D1370" s="183" t="s">
        <v>477</v>
      </c>
      <c r="E1370" s="249" t="s">
        <v>188</v>
      </c>
      <c r="F1370" s="249"/>
      <c r="G1370" s="76" t="s">
        <v>28</v>
      </c>
      <c r="H1370" s="77">
        <v>1</v>
      </c>
      <c r="I1370" s="78">
        <v>356.95</v>
      </c>
      <c r="J1370" s="78">
        <v>356.95</v>
      </c>
    </row>
    <row r="1371" spans="1:10" ht="48" customHeight="1" x14ac:dyDescent="0.2">
      <c r="A1371" s="179" t="s">
        <v>183</v>
      </c>
      <c r="B1371" s="79" t="s">
        <v>601</v>
      </c>
      <c r="C1371" s="179" t="s">
        <v>21</v>
      </c>
      <c r="D1371" s="179" t="s">
        <v>602</v>
      </c>
      <c r="E1371" s="250" t="s">
        <v>208</v>
      </c>
      <c r="F1371" s="250"/>
      <c r="G1371" s="80" t="s">
        <v>209</v>
      </c>
      <c r="H1371" s="81">
        <v>1.08</v>
      </c>
      <c r="I1371" s="82">
        <v>1.66</v>
      </c>
      <c r="J1371" s="82">
        <v>1.79</v>
      </c>
    </row>
    <row r="1372" spans="1:10" ht="48" customHeight="1" x14ac:dyDescent="0.2">
      <c r="A1372" s="179" t="s">
        <v>183</v>
      </c>
      <c r="B1372" s="79" t="s">
        <v>603</v>
      </c>
      <c r="C1372" s="179" t="s">
        <v>21</v>
      </c>
      <c r="D1372" s="179" t="s">
        <v>604</v>
      </c>
      <c r="E1372" s="250" t="s">
        <v>208</v>
      </c>
      <c r="F1372" s="250"/>
      <c r="G1372" s="80" t="s">
        <v>212</v>
      </c>
      <c r="H1372" s="81">
        <v>3.56</v>
      </c>
      <c r="I1372" s="82">
        <v>0.38</v>
      </c>
      <c r="J1372" s="82">
        <v>1.35</v>
      </c>
    </row>
    <row r="1373" spans="1:10" ht="24" customHeight="1" x14ac:dyDescent="0.2">
      <c r="A1373" s="179" t="s">
        <v>183</v>
      </c>
      <c r="B1373" s="79" t="s">
        <v>605</v>
      </c>
      <c r="C1373" s="179" t="s">
        <v>21</v>
      </c>
      <c r="D1373" s="179" t="s">
        <v>606</v>
      </c>
      <c r="E1373" s="250" t="s">
        <v>188</v>
      </c>
      <c r="F1373" s="250"/>
      <c r="G1373" s="80" t="s">
        <v>31</v>
      </c>
      <c r="H1373" s="81">
        <v>4.6399999999999997</v>
      </c>
      <c r="I1373" s="82">
        <v>16.98</v>
      </c>
      <c r="J1373" s="82">
        <v>78.78</v>
      </c>
    </row>
    <row r="1374" spans="1:10" ht="24" customHeight="1" x14ac:dyDescent="0.2">
      <c r="A1374" s="180" t="s">
        <v>191</v>
      </c>
      <c r="B1374" s="83" t="s">
        <v>323</v>
      </c>
      <c r="C1374" s="180" t="s">
        <v>21</v>
      </c>
      <c r="D1374" s="180" t="s">
        <v>324</v>
      </c>
      <c r="E1374" s="251" t="s">
        <v>194</v>
      </c>
      <c r="F1374" s="251"/>
      <c r="G1374" s="84" t="s">
        <v>28</v>
      </c>
      <c r="H1374" s="85">
        <v>1.02</v>
      </c>
      <c r="I1374" s="86">
        <v>81.040000000000006</v>
      </c>
      <c r="J1374" s="86">
        <v>82.66</v>
      </c>
    </row>
    <row r="1375" spans="1:10" ht="24" customHeight="1" x14ac:dyDescent="0.2">
      <c r="A1375" s="180" t="s">
        <v>191</v>
      </c>
      <c r="B1375" s="83" t="s">
        <v>301</v>
      </c>
      <c r="C1375" s="180" t="s">
        <v>21</v>
      </c>
      <c r="D1375" s="180" t="s">
        <v>302</v>
      </c>
      <c r="E1375" s="251" t="s">
        <v>194</v>
      </c>
      <c r="F1375" s="251"/>
      <c r="G1375" s="84" t="s">
        <v>46</v>
      </c>
      <c r="H1375" s="85">
        <v>343.52</v>
      </c>
      <c r="I1375" s="86">
        <v>0.56000000000000005</v>
      </c>
      <c r="J1375" s="86">
        <v>192.37</v>
      </c>
    </row>
    <row r="1376" spans="1:10" ht="25.5" x14ac:dyDescent="0.2">
      <c r="A1376" s="181"/>
      <c r="B1376" s="181"/>
      <c r="C1376" s="181"/>
      <c r="D1376" s="181"/>
      <c r="E1376" s="181" t="s">
        <v>199</v>
      </c>
      <c r="F1376" s="87">
        <v>53.96</v>
      </c>
      <c r="G1376" s="181" t="s">
        <v>200</v>
      </c>
      <c r="H1376" s="87">
        <v>0</v>
      </c>
      <c r="I1376" s="181" t="s">
        <v>201</v>
      </c>
      <c r="J1376" s="87">
        <v>53.96</v>
      </c>
    </row>
    <row r="1377" spans="1:10" ht="15" thickBot="1" x14ac:dyDescent="0.25">
      <c r="A1377" s="181"/>
      <c r="B1377" s="181"/>
      <c r="C1377" s="181"/>
      <c r="D1377" s="181"/>
      <c r="E1377" s="181" t="s">
        <v>202</v>
      </c>
      <c r="F1377" s="87">
        <v>85.63</v>
      </c>
      <c r="G1377" s="181"/>
      <c r="H1377" s="252" t="s">
        <v>203</v>
      </c>
      <c r="I1377" s="252"/>
      <c r="J1377" s="87">
        <v>442.58</v>
      </c>
    </row>
    <row r="1378" spans="1:10" ht="0.95" customHeight="1" thickTop="1" x14ac:dyDescent="0.2">
      <c r="A1378" s="88"/>
      <c r="B1378" s="88"/>
      <c r="C1378" s="88"/>
      <c r="D1378" s="88"/>
      <c r="E1378" s="88"/>
      <c r="F1378" s="88"/>
      <c r="G1378" s="88"/>
      <c r="H1378" s="88"/>
      <c r="I1378" s="88"/>
      <c r="J1378" s="88"/>
    </row>
    <row r="1379" spans="1:10" ht="18" customHeight="1" x14ac:dyDescent="0.2">
      <c r="A1379" s="182"/>
      <c r="B1379" s="191" t="s">
        <v>6</v>
      </c>
      <c r="C1379" s="182" t="s">
        <v>7</v>
      </c>
      <c r="D1379" s="182" t="s">
        <v>8</v>
      </c>
      <c r="E1379" s="218" t="s">
        <v>180</v>
      </c>
      <c r="F1379" s="218"/>
      <c r="G1379" s="192" t="s">
        <v>9</v>
      </c>
      <c r="H1379" s="191" t="s">
        <v>10</v>
      </c>
      <c r="I1379" s="191" t="s">
        <v>11</v>
      </c>
      <c r="J1379" s="191" t="s">
        <v>13</v>
      </c>
    </row>
    <row r="1380" spans="1:10" ht="24" customHeight="1" x14ac:dyDescent="0.2">
      <c r="A1380" s="183" t="s">
        <v>181</v>
      </c>
      <c r="B1380" s="75" t="s">
        <v>254</v>
      </c>
      <c r="C1380" s="183" t="s">
        <v>21</v>
      </c>
      <c r="D1380" s="183" t="s">
        <v>255</v>
      </c>
      <c r="E1380" s="249" t="s">
        <v>188</v>
      </c>
      <c r="F1380" s="249"/>
      <c r="G1380" s="76" t="s">
        <v>31</v>
      </c>
      <c r="H1380" s="77">
        <v>1</v>
      </c>
      <c r="I1380" s="78">
        <v>20.76</v>
      </c>
      <c r="J1380" s="78">
        <v>20.76</v>
      </c>
    </row>
    <row r="1381" spans="1:10" ht="24" customHeight="1" x14ac:dyDescent="0.2">
      <c r="A1381" s="179" t="s">
        <v>183</v>
      </c>
      <c r="B1381" s="79" t="s">
        <v>607</v>
      </c>
      <c r="C1381" s="179" t="s">
        <v>21</v>
      </c>
      <c r="D1381" s="179" t="s">
        <v>608</v>
      </c>
      <c r="E1381" s="250" t="s">
        <v>188</v>
      </c>
      <c r="F1381" s="250"/>
      <c r="G1381" s="80" t="s">
        <v>31</v>
      </c>
      <c r="H1381" s="81">
        <v>1</v>
      </c>
      <c r="I1381" s="82">
        <v>0.13</v>
      </c>
      <c r="J1381" s="82">
        <v>0.13</v>
      </c>
    </row>
    <row r="1382" spans="1:10" ht="24" customHeight="1" x14ac:dyDescent="0.2">
      <c r="A1382" s="180" t="s">
        <v>191</v>
      </c>
      <c r="B1382" s="83" t="s">
        <v>570</v>
      </c>
      <c r="C1382" s="180" t="s">
        <v>21</v>
      </c>
      <c r="D1382" s="180" t="s">
        <v>571</v>
      </c>
      <c r="E1382" s="251" t="s">
        <v>222</v>
      </c>
      <c r="F1382" s="251"/>
      <c r="G1382" s="84" t="s">
        <v>31</v>
      </c>
      <c r="H1382" s="85">
        <v>1</v>
      </c>
      <c r="I1382" s="86">
        <v>2.83</v>
      </c>
      <c r="J1382" s="86">
        <v>2.83</v>
      </c>
    </row>
    <row r="1383" spans="1:10" ht="24" customHeight="1" x14ac:dyDescent="0.2">
      <c r="A1383" s="180" t="s">
        <v>191</v>
      </c>
      <c r="B1383" s="83" t="s">
        <v>609</v>
      </c>
      <c r="C1383" s="180" t="s">
        <v>21</v>
      </c>
      <c r="D1383" s="180" t="s">
        <v>610</v>
      </c>
      <c r="E1383" s="251" t="s">
        <v>219</v>
      </c>
      <c r="F1383" s="251"/>
      <c r="G1383" s="84" t="s">
        <v>31</v>
      </c>
      <c r="H1383" s="85">
        <v>1</v>
      </c>
      <c r="I1383" s="86">
        <v>14.22</v>
      </c>
      <c r="J1383" s="86">
        <v>14.22</v>
      </c>
    </row>
    <row r="1384" spans="1:10" ht="24" customHeight="1" x14ac:dyDescent="0.2">
      <c r="A1384" s="180" t="s">
        <v>191</v>
      </c>
      <c r="B1384" s="83" t="s">
        <v>572</v>
      </c>
      <c r="C1384" s="180" t="s">
        <v>21</v>
      </c>
      <c r="D1384" s="180" t="s">
        <v>573</v>
      </c>
      <c r="E1384" s="251" t="s">
        <v>204</v>
      </c>
      <c r="F1384" s="251"/>
      <c r="G1384" s="84" t="s">
        <v>31</v>
      </c>
      <c r="H1384" s="85">
        <v>1</v>
      </c>
      <c r="I1384" s="86">
        <v>1.0900000000000001</v>
      </c>
      <c r="J1384" s="86">
        <v>1.0900000000000001</v>
      </c>
    </row>
    <row r="1385" spans="1:10" ht="24" customHeight="1" x14ac:dyDescent="0.2">
      <c r="A1385" s="180" t="s">
        <v>191</v>
      </c>
      <c r="B1385" s="83" t="s">
        <v>220</v>
      </c>
      <c r="C1385" s="180" t="s">
        <v>21</v>
      </c>
      <c r="D1385" s="180" t="s">
        <v>221</v>
      </c>
      <c r="E1385" s="251" t="s">
        <v>222</v>
      </c>
      <c r="F1385" s="251"/>
      <c r="G1385" s="84" t="s">
        <v>31</v>
      </c>
      <c r="H1385" s="85">
        <v>1</v>
      </c>
      <c r="I1385" s="86">
        <v>0.81</v>
      </c>
      <c r="J1385" s="86">
        <v>0.81</v>
      </c>
    </row>
    <row r="1386" spans="1:10" ht="24" customHeight="1" x14ac:dyDescent="0.2">
      <c r="A1386" s="180" t="s">
        <v>191</v>
      </c>
      <c r="B1386" s="83" t="s">
        <v>574</v>
      </c>
      <c r="C1386" s="180" t="s">
        <v>21</v>
      </c>
      <c r="D1386" s="180" t="s">
        <v>575</v>
      </c>
      <c r="E1386" s="251" t="s">
        <v>204</v>
      </c>
      <c r="F1386" s="251"/>
      <c r="G1386" s="84" t="s">
        <v>31</v>
      </c>
      <c r="H1386" s="85">
        <v>1</v>
      </c>
      <c r="I1386" s="86">
        <v>0.74</v>
      </c>
      <c r="J1386" s="86">
        <v>0.74</v>
      </c>
    </row>
    <row r="1387" spans="1:10" ht="24" customHeight="1" x14ac:dyDescent="0.2">
      <c r="A1387" s="180" t="s">
        <v>191</v>
      </c>
      <c r="B1387" s="83" t="s">
        <v>223</v>
      </c>
      <c r="C1387" s="180" t="s">
        <v>21</v>
      </c>
      <c r="D1387" s="180" t="s">
        <v>224</v>
      </c>
      <c r="E1387" s="251" t="s">
        <v>225</v>
      </c>
      <c r="F1387" s="251"/>
      <c r="G1387" s="84" t="s">
        <v>31</v>
      </c>
      <c r="H1387" s="85">
        <v>1</v>
      </c>
      <c r="I1387" s="86">
        <v>0.06</v>
      </c>
      <c r="J1387" s="86">
        <v>0.06</v>
      </c>
    </row>
    <row r="1388" spans="1:10" ht="24" customHeight="1" x14ac:dyDescent="0.2">
      <c r="A1388" s="180" t="s">
        <v>191</v>
      </c>
      <c r="B1388" s="83" t="s">
        <v>576</v>
      </c>
      <c r="C1388" s="180" t="s">
        <v>21</v>
      </c>
      <c r="D1388" s="180" t="s">
        <v>577</v>
      </c>
      <c r="E1388" s="251" t="s">
        <v>320</v>
      </c>
      <c r="F1388" s="251"/>
      <c r="G1388" s="84" t="s">
        <v>31</v>
      </c>
      <c r="H1388" s="85">
        <v>1</v>
      </c>
      <c r="I1388" s="86">
        <v>0.88</v>
      </c>
      <c r="J1388" s="86">
        <v>0.88</v>
      </c>
    </row>
    <row r="1389" spans="1:10" ht="25.5" x14ac:dyDescent="0.2">
      <c r="A1389" s="181"/>
      <c r="B1389" s="181"/>
      <c r="C1389" s="181"/>
      <c r="D1389" s="181"/>
      <c r="E1389" s="181" t="s">
        <v>199</v>
      </c>
      <c r="F1389" s="87">
        <v>14.35</v>
      </c>
      <c r="G1389" s="181" t="s">
        <v>200</v>
      </c>
      <c r="H1389" s="87">
        <v>0</v>
      </c>
      <c r="I1389" s="181" t="s">
        <v>201</v>
      </c>
      <c r="J1389" s="87">
        <v>14.35</v>
      </c>
    </row>
    <row r="1390" spans="1:10" ht="15" thickBot="1" x14ac:dyDescent="0.25">
      <c r="A1390" s="181"/>
      <c r="B1390" s="181"/>
      <c r="C1390" s="181"/>
      <c r="D1390" s="181"/>
      <c r="E1390" s="181" t="s">
        <v>202</v>
      </c>
      <c r="F1390" s="87">
        <v>4.9800000000000004</v>
      </c>
      <c r="G1390" s="181"/>
      <c r="H1390" s="252" t="s">
        <v>203</v>
      </c>
      <c r="I1390" s="252"/>
      <c r="J1390" s="87">
        <v>25.74</v>
      </c>
    </row>
    <row r="1391" spans="1:10" ht="0.95" customHeight="1" thickTop="1" x14ac:dyDescent="0.2">
      <c r="A1391" s="88"/>
      <c r="B1391" s="88"/>
      <c r="C1391" s="88"/>
      <c r="D1391" s="88"/>
      <c r="E1391" s="88"/>
      <c r="F1391" s="88"/>
      <c r="G1391" s="88"/>
      <c r="H1391" s="88"/>
      <c r="I1391" s="88"/>
      <c r="J1391" s="88"/>
    </row>
    <row r="1392" spans="1:10" ht="18" customHeight="1" x14ac:dyDescent="0.2">
      <c r="A1392" s="182"/>
      <c r="B1392" s="191" t="s">
        <v>6</v>
      </c>
      <c r="C1392" s="182" t="s">
        <v>7</v>
      </c>
      <c r="D1392" s="182" t="s">
        <v>8</v>
      </c>
      <c r="E1392" s="218" t="s">
        <v>180</v>
      </c>
      <c r="F1392" s="218"/>
      <c r="G1392" s="192" t="s">
        <v>9</v>
      </c>
      <c r="H1392" s="191" t="s">
        <v>10</v>
      </c>
      <c r="I1392" s="191" t="s">
        <v>11</v>
      </c>
      <c r="J1392" s="191" t="s">
        <v>13</v>
      </c>
    </row>
    <row r="1393" spans="1:10" ht="48" customHeight="1" x14ac:dyDescent="0.2">
      <c r="A1393" s="183" t="s">
        <v>181</v>
      </c>
      <c r="B1393" s="75" t="s">
        <v>611</v>
      </c>
      <c r="C1393" s="183" t="s">
        <v>21</v>
      </c>
      <c r="D1393" s="183" t="s">
        <v>612</v>
      </c>
      <c r="E1393" s="249" t="s">
        <v>185</v>
      </c>
      <c r="F1393" s="249"/>
      <c r="G1393" s="76" t="s">
        <v>46</v>
      </c>
      <c r="H1393" s="77">
        <v>1</v>
      </c>
      <c r="I1393" s="78">
        <v>18.64</v>
      </c>
      <c r="J1393" s="78">
        <v>18.64</v>
      </c>
    </row>
    <row r="1394" spans="1:10" ht="24" customHeight="1" x14ac:dyDescent="0.2">
      <c r="A1394" s="179" t="s">
        <v>183</v>
      </c>
      <c r="B1394" s="79" t="s">
        <v>613</v>
      </c>
      <c r="C1394" s="179" t="s">
        <v>21</v>
      </c>
      <c r="D1394" s="179" t="s">
        <v>614</v>
      </c>
      <c r="E1394" s="250" t="s">
        <v>185</v>
      </c>
      <c r="F1394" s="250"/>
      <c r="G1394" s="80" t="s">
        <v>46</v>
      </c>
      <c r="H1394" s="81">
        <v>1</v>
      </c>
      <c r="I1394" s="82">
        <v>13.1</v>
      </c>
      <c r="J1394" s="82">
        <v>13.1</v>
      </c>
    </row>
    <row r="1395" spans="1:10" ht="24" customHeight="1" x14ac:dyDescent="0.2">
      <c r="A1395" s="179" t="s">
        <v>183</v>
      </c>
      <c r="B1395" s="79" t="s">
        <v>252</v>
      </c>
      <c r="C1395" s="179" t="s">
        <v>21</v>
      </c>
      <c r="D1395" s="179" t="s">
        <v>253</v>
      </c>
      <c r="E1395" s="250" t="s">
        <v>188</v>
      </c>
      <c r="F1395" s="250"/>
      <c r="G1395" s="80" t="s">
        <v>31</v>
      </c>
      <c r="H1395" s="81">
        <v>3.1E-2</v>
      </c>
      <c r="I1395" s="82">
        <v>15.83</v>
      </c>
      <c r="J1395" s="82">
        <v>0.49</v>
      </c>
    </row>
    <row r="1396" spans="1:10" ht="24" customHeight="1" x14ac:dyDescent="0.2">
      <c r="A1396" s="179" t="s">
        <v>183</v>
      </c>
      <c r="B1396" s="79" t="s">
        <v>254</v>
      </c>
      <c r="C1396" s="179" t="s">
        <v>21</v>
      </c>
      <c r="D1396" s="179" t="s">
        <v>255</v>
      </c>
      <c r="E1396" s="250" t="s">
        <v>188</v>
      </c>
      <c r="F1396" s="250"/>
      <c r="G1396" s="80" t="s">
        <v>31</v>
      </c>
      <c r="H1396" s="81">
        <v>0.18959999999999999</v>
      </c>
      <c r="I1396" s="82">
        <v>20.76</v>
      </c>
      <c r="J1396" s="82">
        <v>3.93</v>
      </c>
    </row>
    <row r="1397" spans="1:10" ht="24" customHeight="1" x14ac:dyDescent="0.2">
      <c r="A1397" s="180" t="s">
        <v>191</v>
      </c>
      <c r="B1397" s="83" t="s">
        <v>256</v>
      </c>
      <c r="C1397" s="180" t="s">
        <v>21</v>
      </c>
      <c r="D1397" s="180" t="s">
        <v>257</v>
      </c>
      <c r="E1397" s="251" t="s">
        <v>194</v>
      </c>
      <c r="F1397" s="251"/>
      <c r="G1397" s="84" t="s">
        <v>46</v>
      </c>
      <c r="H1397" s="85">
        <v>2.5000000000000001E-2</v>
      </c>
      <c r="I1397" s="86">
        <v>20.6</v>
      </c>
      <c r="J1397" s="86">
        <v>0.51</v>
      </c>
    </row>
    <row r="1398" spans="1:10" ht="36" customHeight="1" x14ac:dyDescent="0.2">
      <c r="A1398" s="180" t="s">
        <v>191</v>
      </c>
      <c r="B1398" s="83" t="s">
        <v>258</v>
      </c>
      <c r="C1398" s="180" t="s">
        <v>21</v>
      </c>
      <c r="D1398" s="180" t="s">
        <v>259</v>
      </c>
      <c r="E1398" s="251" t="s">
        <v>194</v>
      </c>
      <c r="F1398" s="251"/>
      <c r="G1398" s="84" t="s">
        <v>77</v>
      </c>
      <c r="H1398" s="85">
        <v>2.8159999999999998</v>
      </c>
      <c r="I1398" s="86">
        <v>0.22</v>
      </c>
      <c r="J1398" s="86">
        <v>0.61</v>
      </c>
    </row>
    <row r="1399" spans="1:10" ht="25.5" x14ac:dyDescent="0.2">
      <c r="A1399" s="181"/>
      <c r="B1399" s="181"/>
      <c r="C1399" s="181"/>
      <c r="D1399" s="181"/>
      <c r="E1399" s="181" t="s">
        <v>199</v>
      </c>
      <c r="F1399" s="87">
        <v>4.46</v>
      </c>
      <c r="G1399" s="181" t="s">
        <v>200</v>
      </c>
      <c r="H1399" s="87">
        <v>0</v>
      </c>
      <c r="I1399" s="181" t="s">
        <v>201</v>
      </c>
      <c r="J1399" s="87">
        <v>4.46</v>
      </c>
    </row>
    <row r="1400" spans="1:10" ht="15" thickBot="1" x14ac:dyDescent="0.25">
      <c r="A1400" s="181"/>
      <c r="B1400" s="181"/>
      <c r="C1400" s="181"/>
      <c r="D1400" s="181"/>
      <c r="E1400" s="181" t="s">
        <v>202</v>
      </c>
      <c r="F1400" s="87">
        <v>4.47</v>
      </c>
      <c r="G1400" s="181"/>
      <c r="H1400" s="252" t="s">
        <v>203</v>
      </c>
      <c r="I1400" s="252"/>
      <c r="J1400" s="87">
        <v>23.11</v>
      </c>
    </row>
    <row r="1401" spans="1:10" ht="0.95" customHeight="1" thickTop="1" x14ac:dyDescent="0.2">
      <c r="A1401" s="88"/>
      <c r="B1401" s="88"/>
      <c r="C1401" s="88"/>
      <c r="D1401" s="88"/>
      <c r="E1401" s="88"/>
      <c r="F1401" s="88"/>
      <c r="G1401" s="88"/>
      <c r="H1401" s="88"/>
      <c r="I1401" s="88"/>
      <c r="J1401" s="88"/>
    </row>
    <row r="1402" spans="1:10" ht="18" customHeight="1" x14ac:dyDescent="0.2">
      <c r="A1402" s="182"/>
      <c r="B1402" s="191" t="s">
        <v>6</v>
      </c>
      <c r="C1402" s="182" t="s">
        <v>7</v>
      </c>
      <c r="D1402" s="182" t="s">
        <v>8</v>
      </c>
      <c r="E1402" s="218" t="s">
        <v>180</v>
      </c>
      <c r="F1402" s="218"/>
      <c r="G1402" s="192" t="s">
        <v>9</v>
      </c>
      <c r="H1402" s="191" t="s">
        <v>10</v>
      </c>
      <c r="I1402" s="191" t="s">
        <v>11</v>
      </c>
      <c r="J1402" s="191" t="s">
        <v>13</v>
      </c>
    </row>
    <row r="1403" spans="1:10" ht="24" customHeight="1" x14ac:dyDescent="0.2">
      <c r="A1403" s="183" t="s">
        <v>181</v>
      </c>
      <c r="B1403" s="75" t="s">
        <v>483</v>
      </c>
      <c r="C1403" s="183" t="s">
        <v>21</v>
      </c>
      <c r="D1403" s="183" t="s">
        <v>484</v>
      </c>
      <c r="E1403" s="249" t="s">
        <v>188</v>
      </c>
      <c r="F1403" s="249"/>
      <c r="G1403" s="76" t="s">
        <v>31</v>
      </c>
      <c r="H1403" s="77">
        <v>1</v>
      </c>
      <c r="I1403" s="78">
        <v>16.690000000000001</v>
      </c>
      <c r="J1403" s="78">
        <v>16.690000000000001</v>
      </c>
    </row>
    <row r="1404" spans="1:10" ht="24" customHeight="1" x14ac:dyDescent="0.2">
      <c r="A1404" s="179" t="s">
        <v>183</v>
      </c>
      <c r="B1404" s="79" t="s">
        <v>615</v>
      </c>
      <c r="C1404" s="179" t="s">
        <v>21</v>
      </c>
      <c r="D1404" s="179" t="s">
        <v>616</v>
      </c>
      <c r="E1404" s="250" t="s">
        <v>188</v>
      </c>
      <c r="F1404" s="250"/>
      <c r="G1404" s="80" t="s">
        <v>31</v>
      </c>
      <c r="H1404" s="81">
        <v>1</v>
      </c>
      <c r="I1404" s="82">
        <v>0.3</v>
      </c>
      <c r="J1404" s="82">
        <v>0.3</v>
      </c>
    </row>
    <row r="1405" spans="1:10" ht="24" customHeight="1" x14ac:dyDescent="0.2">
      <c r="A1405" s="180" t="s">
        <v>191</v>
      </c>
      <c r="B1405" s="83" t="s">
        <v>617</v>
      </c>
      <c r="C1405" s="180" t="s">
        <v>21</v>
      </c>
      <c r="D1405" s="180" t="s">
        <v>618</v>
      </c>
      <c r="E1405" s="251" t="s">
        <v>219</v>
      </c>
      <c r="F1405" s="251"/>
      <c r="G1405" s="84" t="s">
        <v>31</v>
      </c>
      <c r="H1405" s="85">
        <v>1</v>
      </c>
      <c r="I1405" s="86">
        <v>9.9600000000000009</v>
      </c>
      <c r="J1405" s="86">
        <v>9.9600000000000009</v>
      </c>
    </row>
    <row r="1406" spans="1:10" ht="24" customHeight="1" x14ac:dyDescent="0.2">
      <c r="A1406" s="180" t="s">
        <v>191</v>
      </c>
      <c r="B1406" s="83" t="s">
        <v>570</v>
      </c>
      <c r="C1406" s="180" t="s">
        <v>21</v>
      </c>
      <c r="D1406" s="180" t="s">
        <v>571</v>
      </c>
      <c r="E1406" s="251" t="s">
        <v>222</v>
      </c>
      <c r="F1406" s="251"/>
      <c r="G1406" s="84" t="s">
        <v>31</v>
      </c>
      <c r="H1406" s="85">
        <v>1</v>
      </c>
      <c r="I1406" s="86">
        <v>2.83</v>
      </c>
      <c r="J1406" s="86">
        <v>2.83</v>
      </c>
    </row>
    <row r="1407" spans="1:10" ht="24" customHeight="1" x14ac:dyDescent="0.2">
      <c r="A1407" s="180" t="s">
        <v>191</v>
      </c>
      <c r="B1407" s="83" t="s">
        <v>619</v>
      </c>
      <c r="C1407" s="180" t="s">
        <v>21</v>
      </c>
      <c r="D1407" s="180" t="s">
        <v>620</v>
      </c>
      <c r="E1407" s="251" t="s">
        <v>204</v>
      </c>
      <c r="F1407" s="251"/>
      <c r="G1407" s="84" t="s">
        <v>31</v>
      </c>
      <c r="H1407" s="85">
        <v>1</v>
      </c>
      <c r="I1407" s="86">
        <v>1.07</v>
      </c>
      <c r="J1407" s="86">
        <v>1.07</v>
      </c>
    </row>
    <row r="1408" spans="1:10" ht="24" customHeight="1" x14ac:dyDescent="0.2">
      <c r="A1408" s="180" t="s">
        <v>191</v>
      </c>
      <c r="B1408" s="83" t="s">
        <v>220</v>
      </c>
      <c r="C1408" s="180" t="s">
        <v>21</v>
      </c>
      <c r="D1408" s="180" t="s">
        <v>221</v>
      </c>
      <c r="E1408" s="251" t="s">
        <v>222</v>
      </c>
      <c r="F1408" s="251"/>
      <c r="G1408" s="84" t="s">
        <v>31</v>
      </c>
      <c r="H1408" s="85">
        <v>1</v>
      </c>
      <c r="I1408" s="86">
        <v>0.81</v>
      </c>
      <c r="J1408" s="86">
        <v>0.81</v>
      </c>
    </row>
    <row r="1409" spans="1:10" ht="24" customHeight="1" x14ac:dyDescent="0.2">
      <c r="A1409" s="180" t="s">
        <v>191</v>
      </c>
      <c r="B1409" s="83" t="s">
        <v>621</v>
      </c>
      <c r="C1409" s="180" t="s">
        <v>21</v>
      </c>
      <c r="D1409" s="180" t="s">
        <v>622</v>
      </c>
      <c r="E1409" s="251" t="s">
        <v>204</v>
      </c>
      <c r="F1409" s="251"/>
      <c r="G1409" s="84" t="s">
        <v>31</v>
      </c>
      <c r="H1409" s="85">
        <v>1</v>
      </c>
      <c r="I1409" s="86">
        <v>0.78</v>
      </c>
      <c r="J1409" s="86">
        <v>0.78</v>
      </c>
    </row>
    <row r="1410" spans="1:10" ht="24" customHeight="1" x14ac:dyDescent="0.2">
      <c r="A1410" s="180" t="s">
        <v>191</v>
      </c>
      <c r="B1410" s="83" t="s">
        <v>223</v>
      </c>
      <c r="C1410" s="180" t="s">
        <v>21</v>
      </c>
      <c r="D1410" s="180" t="s">
        <v>224</v>
      </c>
      <c r="E1410" s="251" t="s">
        <v>225</v>
      </c>
      <c r="F1410" s="251"/>
      <c r="G1410" s="84" t="s">
        <v>31</v>
      </c>
      <c r="H1410" s="85">
        <v>1</v>
      </c>
      <c r="I1410" s="86">
        <v>0.06</v>
      </c>
      <c r="J1410" s="86">
        <v>0.06</v>
      </c>
    </row>
    <row r="1411" spans="1:10" ht="24" customHeight="1" x14ac:dyDescent="0.2">
      <c r="A1411" s="180" t="s">
        <v>191</v>
      </c>
      <c r="B1411" s="83" t="s">
        <v>576</v>
      </c>
      <c r="C1411" s="180" t="s">
        <v>21</v>
      </c>
      <c r="D1411" s="180" t="s">
        <v>577</v>
      </c>
      <c r="E1411" s="251" t="s">
        <v>320</v>
      </c>
      <c r="F1411" s="251"/>
      <c r="G1411" s="84" t="s">
        <v>31</v>
      </c>
      <c r="H1411" s="85">
        <v>1</v>
      </c>
      <c r="I1411" s="86">
        <v>0.88</v>
      </c>
      <c r="J1411" s="86">
        <v>0.88</v>
      </c>
    </row>
    <row r="1412" spans="1:10" ht="25.5" x14ac:dyDescent="0.2">
      <c r="A1412" s="181"/>
      <c r="B1412" s="181"/>
      <c r="C1412" s="181"/>
      <c r="D1412" s="181"/>
      <c r="E1412" s="181" t="s">
        <v>199</v>
      </c>
      <c r="F1412" s="87">
        <v>10.26</v>
      </c>
      <c r="G1412" s="181" t="s">
        <v>200</v>
      </c>
      <c r="H1412" s="87">
        <v>0</v>
      </c>
      <c r="I1412" s="181" t="s">
        <v>201</v>
      </c>
      <c r="J1412" s="87">
        <v>10.260000000000002</v>
      </c>
    </row>
    <row r="1413" spans="1:10" ht="15" thickBot="1" x14ac:dyDescent="0.25">
      <c r="A1413" s="181"/>
      <c r="B1413" s="181"/>
      <c r="C1413" s="181"/>
      <c r="D1413" s="181"/>
      <c r="E1413" s="181" t="s">
        <v>202</v>
      </c>
      <c r="F1413" s="87">
        <v>4</v>
      </c>
      <c r="G1413" s="181"/>
      <c r="H1413" s="252" t="s">
        <v>203</v>
      </c>
      <c r="I1413" s="252"/>
      <c r="J1413" s="87">
        <v>20.69</v>
      </c>
    </row>
    <row r="1414" spans="1:10" ht="0.95" customHeight="1" thickTop="1" x14ac:dyDescent="0.2">
      <c r="A1414" s="88"/>
      <c r="B1414" s="88"/>
      <c r="C1414" s="88"/>
      <c r="D1414" s="88"/>
      <c r="E1414" s="88"/>
      <c r="F1414" s="88"/>
      <c r="G1414" s="88"/>
      <c r="H1414" s="88"/>
      <c r="I1414" s="88"/>
      <c r="J1414" s="88"/>
    </row>
    <row r="1415" spans="1:10" ht="18" customHeight="1" x14ac:dyDescent="0.2">
      <c r="A1415" s="182"/>
      <c r="B1415" s="191" t="s">
        <v>6</v>
      </c>
      <c r="C1415" s="182" t="s">
        <v>7</v>
      </c>
      <c r="D1415" s="182" t="s">
        <v>8</v>
      </c>
      <c r="E1415" s="218" t="s">
        <v>180</v>
      </c>
      <c r="F1415" s="218"/>
      <c r="G1415" s="192" t="s">
        <v>9</v>
      </c>
      <c r="H1415" s="191" t="s">
        <v>10</v>
      </c>
      <c r="I1415" s="191" t="s">
        <v>11</v>
      </c>
      <c r="J1415" s="191" t="s">
        <v>13</v>
      </c>
    </row>
    <row r="1416" spans="1:10" ht="24" customHeight="1" x14ac:dyDescent="0.2">
      <c r="A1416" s="183" t="s">
        <v>181</v>
      </c>
      <c r="B1416" s="75" t="s">
        <v>358</v>
      </c>
      <c r="C1416" s="183" t="s">
        <v>21</v>
      </c>
      <c r="D1416" s="183" t="s">
        <v>359</v>
      </c>
      <c r="E1416" s="249" t="s">
        <v>188</v>
      </c>
      <c r="F1416" s="249"/>
      <c r="G1416" s="76" t="s">
        <v>31</v>
      </c>
      <c r="H1416" s="77">
        <v>1</v>
      </c>
      <c r="I1416" s="78">
        <v>16.5</v>
      </c>
      <c r="J1416" s="78">
        <v>16.5</v>
      </c>
    </row>
    <row r="1417" spans="1:10" ht="36" customHeight="1" x14ac:dyDescent="0.2">
      <c r="A1417" s="179" t="s">
        <v>183</v>
      </c>
      <c r="B1417" s="79" t="s">
        <v>623</v>
      </c>
      <c r="C1417" s="179" t="s">
        <v>21</v>
      </c>
      <c r="D1417" s="179" t="s">
        <v>624</v>
      </c>
      <c r="E1417" s="250" t="s">
        <v>188</v>
      </c>
      <c r="F1417" s="250"/>
      <c r="G1417" s="80" t="s">
        <v>31</v>
      </c>
      <c r="H1417" s="81">
        <v>1</v>
      </c>
      <c r="I1417" s="82">
        <v>0.15</v>
      </c>
      <c r="J1417" s="82">
        <v>0.15</v>
      </c>
    </row>
    <row r="1418" spans="1:10" ht="24" customHeight="1" x14ac:dyDescent="0.2">
      <c r="A1418" s="180" t="s">
        <v>191</v>
      </c>
      <c r="B1418" s="83" t="s">
        <v>570</v>
      </c>
      <c r="C1418" s="180" t="s">
        <v>21</v>
      </c>
      <c r="D1418" s="180" t="s">
        <v>571</v>
      </c>
      <c r="E1418" s="251" t="s">
        <v>222</v>
      </c>
      <c r="F1418" s="251"/>
      <c r="G1418" s="84" t="s">
        <v>31</v>
      </c>
      <c r="H1418" s="85">
        <v>1</v>
      </c>
      <c r="I1418" s="86">
        <v>2.83</v>
      </c>
      <c r="J1418" s="86">
        <v>2.83</v>
      </c>
    </row>
    <row r="1419" spans="1:10" ht="24" customHeight="1" x14ac:dyDescent="0.2">
      <c r="A1419" s="180" t="s">
        <v>191</v>
      </c>
      <c r="B1419" s="83" t="s">
        <v>625</v>
      </c>
      <c r="C1419" s="180" t="s">
        <v>21</v>
      </c>
      <c r="D1419" s="180" t="s">
        <v>626</v>
      </c>
      <c r="E1419" s="251" t="s">
        <v>219</v>
      </c>
      <c r="F1419" s="251"/>
      <c r="G1419" s="84" t="s">
        <v>31</v>
      </c>
      <c r="H1419" s="85">
        <v>1</v>
      </c>
      <c r="I1419" s="86">
        <v>10.51</v>
      </c>
      <c r="J1419" s="86">
        <v>10.51</v>
      </c>
    </row>
    <row r="1420" spans="1:10" ht="24" customHeight="1" x14ac:dyDescent="0.2">
      <c r="A1420" s="180" t="s">
        <v>191</v>
      </c>
      <c r="B1420" s="83" t="s">
        <v>627</v>
      </c>
      <c r="C1420" s="180" t="s">
        <v>21</v>
      </c>
      <c r="D1420" s="180" t="s">
        <v>628</v>
      </c>
      <c r="E1420" s="251" t="s">
        <v>204</v>
      </c>
      <c r="F1420" s="251"/>
      <c r="G1420" s="84" t="s">
        <v>31</v>
      </c>
      <c r="H1420" s="85">
        <v>1</v>
      </c>
      <c r="I1420" s="86">
        <v>0.94</v>
      </c>
      <c r="J1420" s="86">
        <v>0.94</v>
      </c>
    </row>
    <row r="1421" spans="1:10" ht="24" customHeight="1" x14ac:dyDescent="0.2">
      <c r="A1421" s="180" t="s">
        <v>191</v>
      </c>
      <c r="B1421" s="83" t="s">
        <v>629</v>
      </c>
      <c r="C1421" s="180" t="s">
        <v>21</v>
      </c>
      <c r="D1421" s="180" t="s">
        <v>630</v>
      </c>
      <c r="E1421" s="251" t="s">
        <v>204</v>
      </c>
      <c r="F1421" s="251"/>
      <c r="G1421" s="84" t="s">
        <v>31</v>
      </c>
      <c r="H1421" s="85">
        <v>1</v>
      </c>
      <c r="I1421" s="86">
        <v>0.32</v>
      </c>
      <c r="J1421" s="86">
        <v>0.32</v>
      </c>
    </row>
    <row r="1422" spans="1:10" ht="24" customHeight="1" x14ac:dyDescent="0.2">
      <c r="A1422" s="180" t="s">
        <v>191</v>
      </c>
      <c r="B1422" s="83" t="s">
        <v>220</v>
      </c>
      <c r="C1422" s="180" t="s">
        <v>21</v>
      </c>
      <c r="D1422" s="180" t="s">
        <v>221</v>
      </c>
      <c r="E1422" s="251" t="s">
        <v>222</v>
      </c>
      <c r="F1422" s="251"/>
      <c r="G1422" s="84" t="s">
        <v>31</v>
      </c>
      <c r="H1422" s="85">
        <v>1</v>
      </c>
      <c r="I1422" s="86">
        <v>0.81</v>
      </c>
      <c r="J1422" s="86">
        <v>0.81</v>
      </c>
    </row>
    <row r="1423" spans="1:10" ht="24" customHeight="1" x14ac:dyDescent="0.2">
      <c r="A1423" s="180" t="s">
        <v>191</v>
      </c>
      <c r="B1423" s="83" t="s">
        <v>223</v>
      </c>
      <c r="C1423" s="180" t="s">
        <v>21</v>
      </c>
      <c r="D1423" s="180" t="s">
        <v>224</v>
      </c>
      <c r="E1423" s="251" t="s">
        <v>225</v>
      </c>
      <c r="F1423" s="251"/>
      <c r="G1423" s="84" t="s">
        <v>31</v>
      </c>
      <c r="H1423" s="85">
        <v>1</v>
      </c>
      <c r="I1423" s="86">
        <v>0.06</v>
      </c>
      <c r="J1423" s="86">
        <v>0.06</v>
      </c>
    </row>
    <row r="1424" spans="1:10" ht="24" customHeight="1" x14ac:dyDescent="0.2">
      <c r="A1424" s="180" t="s">
        <v>191</v>
      </c>
      <c r="B1424" s="83" t="s">
        <v>576</v>
      </c>
      <c r="C1424" s="180" t="s">
        <v>21</v>
      </c>
      <c r="D1424" s="180" t="s">
        <v>577</v>
      </c>
      <c r="E1424" s="251" t="s">
        <v>320</v>
      </c>
      <c r="F1424" s="251"/>
      <c r="G1424" s="84" t="s">
        <v>31</v>
      </c>
      <c r="H1424" s="85">
        <v>1</v>
      </c>
      <c r="I1424" s="86">
        <v>0.88</v>
      </c>
      <c r="J1424" s="86">
        <v>0.88</v>
      </c>
    </row>
    <row r="1425" spans="1:10" ht="25.5" x14ac:dyDescent="0.2">
      <c r="A1425" s="181"/>
      <c r="B1425" s="181"/>
      <c r="C1425" s="181"/>
      <c r="D1425" s="181"/>
      <c r="E1425" s="181" t="s">
        <v>199</v>
      </c>
      <c r="F1425" s="87">
        <v>10.66</v>
      </c>
      <c r="G1425" s="181" t="s">
        <v>200</v>
      </c>
      <c r="H1425" s="87">
        <v>0</v>
      </c>
      <c r="I1425" s="181" t="s">
        <v>201</v>
      </c>
      <c r="J1425" s="87">
        <v>10.66</v>
      </c>
    </row>
    <row r="1426" spans="1:10" ht="15" thickBot="1" x14ac:dyDescent="0.25">
      <c r="A1426" s="181"/>
      <c r="B1426" s="181"/>
      <c r="C1426" s="181"/>
      <c r="D1426" s="181"/>
      <c r="E1426" s="181" t="s">
        <v>202</v>
      </c>
      <c r="F1426" s="87">
        <v>3.95</v>
      </c>
      <c r="G1426" s="181"/>
      <c r="H1426" s="252" t="s">
        <v>203</v>
      </c>
      <c r="I1426" s="252"/>
      <c r="J1426" s="87">
        <v>20.45</v>
      </c>
    </row>
    <row r="1427" spans="1:10" ht="0.95" customHeight="1" thickTop="1" x14ac:dyDescent="0.2">
      <c r="A1427" s="88"/>
      <c r="B1427" s="88"/>
      <c r="C1427" s="88"/>
      <c r="D1427" s="88"/>
      <c r="E1427" s="88"/>
      <c r="F1427" s="88"/>
      <c r="G1427" s="88"/>
      <c r="H1427" s="88"/>
      <c r="I1427" s="88"/>
      <c r="J1427" s="88"/>
    </row>
    <row r="1428" spans="1:10" ht="18" customHeight="1" x14ac:dyDescent="0.2">
      <c r="A1428" s="182"/>
      <c r="B1428" s="191" t="s">
        <v>6</v>
      </c>
      <c r="C1428" s="182" t="s">
        <v>7</v>
      </c>
      <c r="D1428" s="182" t="s">
        <v>8</v>
      </c>
      <c r="E1428" s="218" t="s">
        <v>180</v>
      </c>
      <c r="F1428" s="218"/>
      <c r="G1428" s="192" t="s">
        <v>9</v>
      </c>
      <c r="H1428" s="191" t="s">
        <v>10</v>
      </c>
      <c r="I1428" s="191" t="s">
        <v>11</v>
      </c>
      <c r="J1428" s="191" t="s">
        <v>13</v>
      </c>
    </row>
    <row r="1429" spans="1:10" ht="24" customHeight="1" x14ac:dyDescent="0.2">
      <c r="A1429" s="183" t="s">
        <v>181</v>
      </c>
      <c r="B1429" s="75" t="s">
        <v>558</v>
      </c>
      <c r="C1429" s="183" t="s">
        <v>21</v>
      </c>
      <c r="D1429" s="183" t="s">
        <v>559</v>
      </c>
      <c r="E1429" s="249" t="s">
        <v>188</v>
      </c>
      <c r="F1429" s="249"/>
      <c r="G1429" s="76" t="s">
        <v>31</v>
      </c>
      <c r="H1429" s="77">
        <v>1</v>
      </c>
      <c r="I1429" s="78">
        <v>15.92</v>
      </c>
      <c r="J1429" s="78">
        <v>15.92</v>
      </c>
    </row>
    <row r="1430" spans="1:10" ht="24" customHeight="1" x14ac:dyDescent="0.2">
      <c r="A1430" s="179" t="s">
        <v>183</v>
      </c>
      <c r="B1430" s="79" t="s">
        <v>631</v>
      </c>
      <c r="C1430" s="179" t="s">
        <v>21</v>
      </c>
      <c r="D1430" s="179" t="s">
        <v>632</v>
      </c>
      <c r="E1430" s="250" t="s">
        <v>188</v>
      </c>
      <c r="F1430" s="250"/>
      <c r="G1430" s="80" t="s">
        <v>31</v>
      </c>
      <c r="H1430" s="81">
        <v>1</v>
      </c>
      <c r="I1430" s="82">
        <v>0.09</v>
      </c>
      <c r="J1430" s="82">
        <v>0.09</v>
      </c>
    </row>
    <row r="1431" spans="1:10" ht="24" customHeight="1" x14ac:dyDescent="0.2">
      <c r="A1431" s="180" t="s">
        <v>191</v>
      </c>
      <c r="B1431" s="83" t="s">
        <v>570</v>
      </c>
      <c r="C1431" s="180" t="s">
        <v>21</v>
      </c>
      <c r="D1431" s="180" t="s">
        <v>571</v>
      </c>
      <c r="E1431" s="251" t="s">
        <v>222</v>
      </c>
      <c r="F1431" s="251"/>
      <c r="G1431" s="84" t="s">
        <v>31</v>
      </c>
      <c r="H1431" s="85">
        <v>1</v>
      </c>
      <c r="I1431" s="86">
        <v>2.83</v>
      </c>
      <c r="J1431" s="86">
        <v>2.83</v>
      </c>
    </row>
    <row r="1432" spans="1:10" ht="24" customHeight="1" x14ac:dyDescent="0.2">
      <c r="A1432" s="180" t="s">
        <v>191</v>
      </c>
      <c r="B1432" s="83" t="s">
        <v>633</v>
      </c>
      <c r="C1432" s="180" t="s">
        <v>21</v>
      </c>
      <c r="D1432" s="180" t="s">
        <v>634</v>
      </c>
      <c r="E1432" s="251" t="s">
        <v>219</v>
      </c>
      <c r="F1432" s="251"/>
      <c r="G1432" s="84" t="s">
        <v>31</v>
      </c>
      <c r="H1432" s="85">
        <v>1</v>
      </c>
      <c r="I1432" s="86">
        <v>10.48</v>
      </c>
      <c r="J1432" s="86">
        <v>10.48</v>
      </c>
    </row>
    <row r="1433" spans="1:10" ht="24" customHeight="1" x14ac:dyDescent="0.2">
      <c r="A1433" s="180" t="s">
        <v>191</v>
      </c>
      <c r="B1433" s="83" t="s">
        <v>635</v>
      </c>
      <c r="C1433" s="180" t="s">
        <v>21</v>
      </c>
      <c r="D1433" s="180" t="s">
        <v>636</v>
      </c>
      <c r="E1433" s="251" t="s">
        <v>204</v>
      </c>
      <c r="F1433" s="251"/>
      <c r="G1433" s="84" t="s">
        <v>31</v>
      </c>
      <c r="H1433" s="85">
        <v>1</v>
      </c>
      <c r="I1433" s="86">
        <v>0.76</v>
      </c>
      <c r="J1433" s="86">
        <v>0.76</v>
      </c>
    </row>
    <row r="1434" spans="1:10" ht="24" customHeight="1" x14ac:dyDescent="0.2">
      <c r="A1434" s="180" t="s">
        <v>191</v>
      </c>
      <c r="B1434" s="83" t="s">
        <v>220</v>
      </c>
      <c r="C1434" s="180" t="s">
        <v>21</v>
      </c>
      <c r="D1434" s="180" t="s">
        <v>221</v>
      </c>
      <c r="E1434" s="251" t="s">
        <v>222</v>
      </c>
      <c r="F1434" s="251"/>
      <c r="G1434" s="84" t="s">
        <v>31</v>
      </c>
      <c r="H1434" s="85">
        <v>1</v>
      </c>
      <c r="I1434" s="86">
        <v>0.81</v>
      </c>
      <c r="J1434" s="86">
        <v>0.81</v>
      </c>
    </row>
    <row r="1435" spans="1:10" ht="24" customHeight="1" x14ac:dyDescent="0.2">
      <c r="A1435" s="180" t="s">
        <v>191</v>
      </c>
      <c r="B1435" s="83" t="s">
        <v>637</v>
      </c>
      <c r="C1435" s="180" t="s">
        <v>21</v>
      </c>
      <c r="D1435" s="180" t="s">
        <v>638</v>
      </c>
      <c r="E1435" s="251" t="s">
        <v>204</v>
      </c>
      <c r="F1435" s="251"/>
      <c r="G1435" s="84" t="s">
        <v>31</v>
      </c>
      <c r="H1435" s="85">
        <v>1</v>
      </c>
      <c r="I1435" s="86">
        <v>0.01</v>
      </c>
      <c r="J1435" s="86">
        <v>0.01</v>
      </c>
    </row>
    <row r="1436" spans="1:10" ht="24" customHeight="1" x14ac:dyDescent="0.2">
      <c r="A1436" s="180" t="s">
        <v>191</v>
      </c>
      <c r="B1436" s="83" t="s">
        <v>223</v>
      </c>
      <c r="C1436" s="180" t="s">
        <v>21</v>
      </c>
      <c r="D1436" s="180" t="s">
        <v>224</v>
      </c>
      <c r="E1436" s="251" t="s">
        <v>225</v>
      </c>
      <c r="F1436" s="251"/>
      <c r="G1436" s="84" t="s">
        <v>31</v>
      </c>
      <c r="H1436" s="85">
        <v>1</v>
      </c>
      <c r="I1436" s="86">
        <v>0.06</v>
      </c>
      <c r="J1436" s="86">
        <v>0.06</v>
      </c>
    </row>
    <row r="1437" spans="1:10" ht="24" customHeight="1" x14ac:dyDescent="0.2">
      <c r="A1437" s="180" t="s">
        <v>191</v>
      </c>
      <c r="B1437" s="83" t="s">
        <v>576</v>
      </c>
      <c r="C1437" s="180" t="s">
        <v>21</v>
      </c>
      <c r="D1437" s="180" t="s">
        <v>577</v>
      </c>
      <c r="E1437" s="251" t="s">
        <v>320</v>
      </c>
      <c r="F1437" s="251"/>
      <c r="G1437" s="84" t="s">
        <v>31</v>
      </c>
      <c r="H1437" s="85">
        <v>1</v>
      </c>
      <c r="I1437" s="86">
        <v>0.88</v>
      </c>
      <c r="J1437" s="86">
        <v>0.88</v>
      </c>
    </row>
    <row r="1438" spans="1:10" ht="25.5" x14ac:dyDescent="0.2">
      <c r="A1438" s="181"/>
      <c r="B1438" s="181"/>
      <c r="C1438" s="181"/>
      <c r="D1438" s="181"/>
      <c r="E1438" s="181" t="s">
        <v>199</v>
      </c>
      <c r="F1438" s="87">
        <v>10.57</v>
      </c>
      <c r="G1438" s="181" t="s">
        <v>200</v>
      </c>
      <c r="H1438" s="87">
        <v>0</v>
      </c>
      <c r="I1438" s="181" t="s">
        <v>201</v>
      </c>
      <c r="J1438" s="87">
        <v>10.57</v>
      </c>
    </row>
    <row r="1439" spans="1:10" ht="15" thickBot="1" x14ac:dyDescent="0.25">
      <c r="A1439" s="181"/>
      <c r="B1439" s="181"/>
      <c r="C1439" s="181"/>
      <c r="D1439" s="181"/>
      <c r="E1439" s="181" t="s">
        <v>202</v>
      </c>
      <c r="F1439" s="87">
        <v>3.81</v>
      </c>
      <c r="G1439" s="181"/>
      <c r="H1439" s="252" t="s">
        <v>203</v>
      </c>
      <c r="I1439" s="252"/>
      <c r="J1439" s="87">
        <v>19.73</v>
      </c>
    </row>
    <row r="1440" spans="1:10" ht="0.95" customHeight="1" thickTop="1" x14ac:dyDescent="0.2">
      <c r="A1440" s="88"/>
      <c r="B1440" s="88"/>
      <c r="C1440" s="88"/>
      <c r="D1440" s="88"/>
      <c r="E1440" s="88"/>
      <c r="F1440" s="88"/>
      <c r="G1440" s="88"/>
      <c r="H1440" s="88"/>
      <c r="I1440" s="88"/>
      <c r="J1440" s="88"/>
    </row>
    <row r="1441" spans="1:10" ht="18" customHeight="1" x14ac:dyDescent="0.2">
      <c r="A1441" s="182"/>
      <c r="B1441" s="191" t="s">
        <v>6</v>
      </c>
      <c r="C1441" s="182" t="s">
        <v>7</v>
      </c>
      <c r="D1441" s="182" t="s">
        <v>8</v>
      </c>
      <c r="E1441" s="218" t="s">
        <v>180</v>
      </c>
      <c r="F1441" s="218"/>
      <c r="G1441" s="192" t="s">
        <v>9</v>
      </c>
      <c r="H1441" s="191" t="s">
        <v>10</v>
      </c>
      <c r="I1441" s="191" t="s">
        <v>11</v>
      </c>
      <c r="J1441" s="191" t="s">
        <v>13</v>
      </c>
    </row>
    <row r="1442" spans="1:10" ht="24" customHeight="1" x14ac:dyDescent="0.2">
      <c r="A1442" s="183" t="s">
        <v>181</v>
      </c>
      <c r="B1442" s="75" t="s">
        <v>213</v>
      </c>
      <c r="C1442" s="183" t="s">
        <v>21</v>
      </c>
      <c r="D1442" s="183" t="s">
        <v>214</v>
      </c>
      <c r="E1442" s="249" t="s">
        <v>188</v>
      </c>
      <c r="F1442" s="249"/>
      <c r="G1442" s="76" t="s">
        <v>31</v>
      </c>
      <c r="H1442" s="77">
        <v>1</v>
      </c>
      <c r="I1442" s="78">
        <v>20.75</v>
      </c>
      <c r="J1442" s="78">
        <v>20.75</v>
      </c>
    </row>
    <row r="1443" spans="1:10" ht="24" customHeight="1" x14ac:dyDescent="0.2">
      <c r="A1443" s="179" t="s">
        <v>183</v>
      </c>
      <c r="B1443" s="79" t="s">
        <v>639</v>
      </c>
      <c r="C1443" s="179" t="s">
        <v>21</v>
      </c>
      <c r="D1443" s="179" t="s">
        <v>640</v>
      </c>
      <c r="E1443" s="250" t="s">
        <v>188</v>
      </c>
      <c r="F1443" s="250"/>
      <c r="G1443" s="80" t="s">
        <v>31</v>
      </c>
      <c r="H1443" s="81">
        <v>1</v>
      </c>
      <c r="I1443" s="82">
        <v>0.17</v>
      </c>
      <c r="J1443" s="82">
        <v>0.17</v>
      </c>
    </row>
    <row r="1444" spans="1:10" ht="24" customHeight="1" x14ac:dyDescent="0.2">
      <c r="A1444" s="180" t="s">
        <v>191</v>
      </c>
      <c r="B1444" s="83" t="s">
        <v>570</v>
      </c>
      <c r="C1444" s="180" t="s">
        <v>21</v>
      </c>
      <c r="D1444" s="180" t="s">
        <v>571</v>
      </c>
      <c r="E1444" s="251" t="s">
        <v>222</v>
      </c>
      <c r="F1444" s="251"/>
      <c r="G1444" s="84" t="s">
        <v>31</v>
      </c>
      <c r="H1444" s="85">
        <v>1</v>
      </c>
      <c r="I1444" s="86">
        <v>2.83</v>
      </c>
      <c r="J1444" s="86">
        <v>2.83</v>
      </c>
    </row>
    <row r="1445" spans="1:10" ht="24" customHeight="1" x14ac:dyDescent="0.2">
      <c r="A1445" s="180" t="s">
        <v>191</v>
      </c>
      <c r="B1445" s="83" t="s">
        <v>641</v>
      </c>
      <c r="C1445" s="180" t="s">
        <v>21</v>
      </c>
      <c r="D1445" s="180" t="s">
        <v>642</v>
      </c>
      <c r="E1445" s="251" t="s">
        <v>219</v>
      </c>
      <c r="F1445" s="251"/>
      <c r="G1445" s="84" t="s">
        <v>31</v>
      </c>
      <c r="H1445" s="85">
        <v>1</v>
      </c>
      <c r="I1445" s="86">
        <v>14.17</v>
      </c>
      <c r="J1445" s="86">
        <v>14.17</v>
      </c>
    </row>
    <row r="1446" spans="1:10" ht="24" customHeight="1" x14ac:dyDescent="0.2">
      <c r="A1446" s="180" t="s">
        <v>191</v>
      </c>
      <c r="B1446" s="83" t="s">
        <v>572</v>
      </c>
      <c r="C1446" s="180" t="s">
        <v>21</v>
      </c>
      <c r="D1446" s="180" t="s">
        <v>573</v>
      </c>
      <c r="E1446" s="251" t="s">
        <v>204</v>
      </c>
      <c r="F1446" s="251"/>
      <c r="G1446" s="84" t="s">
        <v>31</v>
      </c>
      <c r="H1446" s="85">
        <v>1</v>
      </c>
      <c r="I1446" s="86">
        <v>1.0900000000000001</v>
      </c>
      <c r="J1446" s="86">
        <v>1.0900000000000001</v>
      </c>
    </row>
    <row r="1447" spans="1:10" ht="24" customHeight="1" x14ac:dyDescent="0.2">
      <c r="A1447" s="180" t="s">
        <v>191</v>
      </c>
      <c r="B1447" s="83" t="s">
        <v>220</v>
      </c>
      <c r="C1447" s="180" t="s">
        <v>21</v>
      </c>
      <c r="D1447" s="180" t="s">
        <v>221</v>
      </c>
      <c r="E1447" s="251" t="s">
        <v>222</v>
      </c>
      <c r="F1447" s="251"/>
      <c r="G1447" s="84" t="s">
        <v>31</v>
      </c>
      <c r="H1447" s="85">
        <v>1</v>
      </c>
      <c r="I1447" s="86">
        <v>0.81</v>
      </c>
      <c r="J1447" s="86">
        <v>0.81</v>
      </c>
    </row>
    <row r="1448" spans="1:10" ht="24" customHeight="1" x14ac:dyDescent="0.2">
      <c r="A1448" s="180" t="s">
        <v>191</v>
      </c>
      <c r="B1448" s="83" t="s">
        <v>574</v>
      </c>
      <c r="C1448" s="180" t="s">
        <v>21</v>
      </c>
      <c r="D1448" s="180" t="s">
        <v>575</v>
      </c>
      <c r="E1448" s="251" t="s">
        <v>204</v>
      </c>
      <c r="F1448" s="251"/>
      <c r="G1448" s="84" t="s">
        <v>31</v>
      </c>
      <c r="H1448" s="85">
        <v>1</v>
      </c>
      <c r="I1448" s="86">
        <v>0.74</v>
      </c>
      <c r="J1448" s="86">
        <v>0.74</v>
      </c>
    </row>
    <row r="1449" spans="1:10" ht="24" customHeight="1" x14ac:dyDescent="0.2">
      <c r="A1449" s="180" t="s">
        <v>191</v>
      </c>
      <c r="B1449" s="83" t="s">
        <v>223</v>
      </c>
      <c r="C1449" s="180" t="s">
        <v>21</v>
      </c>
      <c r="D1449" s="180" t="s">
        <v>224</v>
      </c>
      <c r="E1449" s="251" t="s">
        <v>225</v>
      </c>
      <c r="F1449" s="251"/>
      <c r="G1449" s="84" t="s">
        <v>31</v>
      </c>
      <c r="H1449" s="85">
        <v>1</v>
      </c>
      <c r="I1449" s="86">
        <v>0.06</v>
      </c>
      <c r="J1449" s="86">
        <v>0.06</v>
      </c>
    </row>
    <row r="1450" spans="1:10" ht="24" customHeight="1" x14ac:dyDescent="0.2">
      <c r="A1450" s="180" t="s">
        <v>191</v>
      </c>
      <c r="B1450" s="83" t="s">
        <v>576</v>
      </c>
      <c r="C1450" s="180" t="s">
        <v>21</v>
      </c>
      <c r="D1450" s="180" t="s">
        <v>577</v>
      </c>
      <c r="E1450" s="251" t="s">
        <v>320</v>
      </c>
      <c r="F1450" s="251"/>
      <c r="G1450" s="84" t="s">
        <v>31</v>
      </c>
      <c r="H1450" s="85">
        <v>1</v>
      </c>
      <c r="I1450" s="86">
        <v>0.88</v>
      </c>
      <c r="J1450" s="86">
        <v>0.88</v>
      </c>
    </row>
    <row r="1451" spans="1:10" ht="25.5" x14ac:dyDescent="0.2">
      <c r="A1451" s="181"/>
      <c r="B1451" s="181"/>
      <c r="C1451" s="181"/>
      <c r="D1451" s="181"/>
      <c r="E1451" s="181" t="s">
        <v>199</v>
      </c>
      <c r="F1451" s="87">
        <v>14.34</v>
      </c>
      <c r="G1451" s="181" t="s">
        <v>200</v>
      </c>
      <c r="H1451" s="87">
        <v>0</v>
      </c>
      <c r="I1451" s="181" t="s">
        <v>201</v>
      </c>
      <c r="J1451" s="87">
        <v>14.34</v>
      </c>
    </row>
    <row r="1452" spans="1:10" ht="15" thickBot="1" x14ac:dyDescent="0.25">
      <c r="A1452" s="181"/>
      <c r="B1452" s="181"/>
      <c r="C1452" s="181"/>
      <c r="D1452" s="181"/>
      <c r="E1452" s="181" t="s">
        <v>202</v>
      </c>
      <c r="F1452" s="87">
        <v>4.97</v>
      </c>
      <c r="G1452" s="181"/>
      <c r="H1452" s="252" t="s">
        <v>203</v>
      </c>
      <c r="I1452" s="252"/>
      <c r="J1452" s="87">
        <v>25.72</v>
      </c>
    </row>
    <row r="1453" spans="1:10" ht="0.95" customHeight="1" thickTop="1" x14ac:dyDescent="0.2">
      <c r="A1453" s="88"/>
      <c r="B1453" s="88"/>
      <c r="C1453" s="88"/>
      <c r="D1453" s="88"/>
      <c r="E1453" s="88"/>
      <c r="F1453" s="88"/>
      <c r="G1453" s="88"/>
      <c r="H1453" s="88"/>
      <c r="I1453" s="88"/>
      <c r="J1453" s="88"/>
    </row>
    <row r="1454" spans="1:10" ht="18" customHeight="1" x14ac:dyDescent="0.2">
      <c r="A1454" s="182"/>
      <c r="B1454" s="191" t="s">
        <v>6</v>
      </c>
      <c r="C1454" s="182" t="s">
        <v>7</v>
      </c>
      <c r="D1454" s="182" t="s">
        <v>8</v>
      </c>
      <c r="E1454" s="218" t="s">
        <v>180</v>
      </c>
      <c r="F1454" s="218"/>
      <c r="G1454" s="192" t="s">
        <v>9</v>
      </c>
      <c r="H1454" s="191" t="s">
        <v>10</v>
      </c>
      <c r="I1454" s="191" t="s">
        <v>11</v>
      </c>
      <c r="J1454" s="191" t="s">
        <v>13</v>
      </c>
    </row>
    <row r="1455" spans="1:10" ht="24" customHeight="1" x14ac:dyDescent="0.2">
      <c r="A1455" s="183" t="s">
        <v>181</v>
      </c>
      <c r="B1455" s="75" t="s">
        <v>1613</v>
      </c>
      <c r="C1455" s="183" t="s">
        <v>110</v>
      </c>
      <c r="D1455" s="183" t="s">
        <v>1614</v>
      </c>
      <c r="E1455" s="249" t="s">
        <v>1615</v>
      </c>
      <c r="F1455" s="249"/>
      <c r="G1455" s="76" t="s">
        <v>80</v>
      </c>
      <c r="H1455" s="77">
        <v>1</v>
      </c>
      <c r="I1455" s="78">
        <v>4.92</v>
      </c>
      <c r="J1455" s="78">
        <v>4.92</v>
      </c>
    </row>
    <row r="1456" spans="1:10" ht="24" customHeight="1" x14ac:dyDescent="0.2">
      <c r="A1456" s="179" t="s">
        <v>183</v>
      </c>
      <c r="B1456" s="79" t="s">
        <v>469</v>
      </c>
      <c r="C1456" s="179" t="s">
        <v>110</v>
      </c>
      <c r="D1456" s="179" t="s">
        <v>470</v>
      </c>
      <c r="E1456" s="250" t="s">
        <v>467</v>
      </c>
      <c r="F1456" s="250"/>
      <c r="G1456" s="80" t="s">
        <v>468</v>
      </c>
      <c r="H1456" s="81">
        <v>0.1</v>
      </c>
      <c r="I1456" s="82">
        <v>3.51</v>
      </c>
      <c r="J1456" s="82">
        <v>0.35</v>
      </c>
    </row>
    <row r="1457" spans="1:10" ht="24" customHeight="1" x14ac:dyDescent="0.2">
      <c r="A1457" s="179" t="s">
        <v>183</v>
      </c>
      <c r="B1457" s="79" t="s">
        <v>465</v>
      </c>
      <c r="C1457" s="179" t="s">
        <v>110</v>
      </c>
      <c r="D1457" s="179" t="s">
        <v>466</v>
      </c>
      <c r="E1457" s="250" t="s">
        <v>467</v>
      </c>
      <c r="F1457" s="250"/>
      <c r="G1457" s="80" t="s">
        <v>468</v>
      </c>
      <c r="H1457" s="81">
        <v>0.1</v>
      </c>
      <c r="I1457" s="82">
        <v>3.44</v>
      </c>
      <c r="J1457" s="82">
        <v>0.34</v>
      </c>
    </row>
    <row r="1458" spans="1:10" ht="24" customHeight="1" x14ac:dyDescent="0.2">
      <c r="A1458" s="180" t="s">
        <v>191</v>
      </c>
      <c r="B1458" s="83" t="s">
        <v>513</v>
      </c>
      <c r="C1458" s="180" t="s">
        <v>21</v>
      </c>
      <c r="D1458" s="180" t="s">
        <v>514</v>
      </c>
      <c r="E1458" s="251" t="s">
        <v>194</v>
      </c>
      <c r="F1458" s="251"/>
      <c r="G1458" s="84" t="s">
        <v>77</v>
      </c>
      <c r="H1458" s="85">
        <v>1</v>
      </c>
      <c r="I1458" s="86">
        <v>1.81</v>
      </c>
      <c r="J1458" s="86">
        <v>1.81</v>
      </c>
    </row>
    <row r="1459" spans="1:10" ht="24" customHeight="1" x14ac:dyDescent="0.2">
      <c r="A1459" s="180" t="s">
        <v>191</v>
      </c>
      <c r="B1459" s="83" t="s">
        <v>471</v>
      </c>
      <c r="C1459" s="180" t="s">
        <v>21</v>
      </c>
      <c r="D1459" s="180" t="s">
        <v>472</v>
      </c>
      <c r="E1459" s="251" t="s">
        <v>219</v>
      </c>
      <c r="F1459" s="251"/>
      <c r="G1459" s="84" t="s">
        <v>31</v>
      </c>
      <c r="H1459" s="85">
        <v>0.1</v>
      </c>
      <c r="I1459" s="86">
        <v>14.17</v>
      </c>
      <c r="J1459" s="86">
        <v>1.41</v>
      </c>
    </row>
    <row r="1460" spans="1:10" ht="24" customHeight="1" x14ac:dyDescent="0.2">
      <c r="A1460" s="180" t="s">
        <v>191</v>
      </c>
      <c r="B1460" s="83" t="s">
        <v>473</v>
      </c>
      <c r="C1460" s="180" t="s">
        <v>21</v>
      </c>
      <c r="D1460" s="180" t="s">
        <v>474</v>
      </c>
      <c r="E1460" s="251" t="s">
        <v>219</v>
      </c>
      <c r="F1460" s="251"/>
      <c r="G1460" s="84" t="s">
        <v>31</v>
      </c>
      <c r="H1460" s="85">
        <v>0.1</v>
      </c>
      <c r="I1460" s="86">
        <v>10.11</v>
      </c>
      <c r="J1460" s="86">
        <v>1.01</v>
      </c>
    </row>
    <row r="1461" spans="1:10" ht="25.5" x14ac:dyDescent="0.2">
      <c r="A1461" s="181"/>
      <c r="B1461" s="181"/>
      <c r="C1461" s="181"/>
      <c r="D1461" s="181"/>
      <c r="E1461" s="181" t="s">
        <v>199</v>
      </c>
      <c r="F1461" s="87">
        <v>2.42</v>
      </c>
      <c r="G1461" s="181" t="s">
        <v>200</v>
      </c>
      <c r="H1461" s="87">
        <v>0</v>
      </c>
      <c r="I1461" s="181" t="s">
        <v>201</v>
      </c>
      <c r="J1461" s="87">
        <v>2.42</v>
      </c>
    </row>
    <row r="1462" spans="1:10" ht="15" thickBot="1" x14ac:dyDescent="0.25">
      <c r="A1462" s="181"/>
      <c r="B1462" s="181"/>
      <c r="C1462" s="181"/>
      <c r="D1462" s="181"/>
      <c r="E1462" s="181" t="s">
        <v>202</v>
      </c>
      <c r="F1462" s="87">
        <v>1.18</v>
      </c>
      <c r="G1462" s="181"/>
      <c r="H1462" s="252" t="s">
        <v>203</v>
      </c>
      <c r="I1462" s="252"/>
      <c r="J1462" s="87">
        <v>6.1</v>
      </c>
    </row>
    <row r="1463" spans="1:10" ht="0.95" customHeight="1" thickTop="1" x14ac:dyDescent="0.2">
      <c r="A1463" s="88"/>
      <c r="B1463" s="88"/>
      <c r="C1463" s="88"/>
      <c r="D1463" s="88"/>
      <c r="E1463" s="88"/>
      <c r="F1463" s="88"/>
      <c r="G1463" s="88"/>
      <c r="H1463" s="88"/>
      <c r="I1463" s="88"/>
      <c r="J1463" s="88"/>
    </row>
    <row r="1464" spans="1:10" ht="18" customHeight="1" x14ac:dyDescent="0.2">
      <c r="A1464" s="182"/>
      <c r="B1464" s="191" t="s">
        <v>6</v>
      </c>
      <c r="C1464" s="182" t="s">
        <v>7</v>
      </c>
      <c r="D1464" s="182" t="s">
        <v>8</v>
      </c>
      <c r="E1464" s="218" t="s">
        <v>180</v>
      </c>
      <c r="F1464" s="218"/>
      <c r="G1464" s="192" t="s">
        <v>9</v>
      </c>
      <c r="H1464" s="191" t="s">
        <v>10</v>
      </c>
      <c r="I1464" s="191" t="s">
        <v>11</v>
      </c>
      <c r="J1464" s="191" t="s">
        <v>13</v>
      </c>
    </row>
    <row r="1465" spans="1:10" ht="48" customHeight="1" x14ac:dyDescent="0.2">
      <c r="A1465" s="183" t="s">
        <v>181</v>
      </c>
      <c r="B1465" s="75" t="s">
        <v>603</v>
      </c>
      <c r="C1465" s="183" t="s">
        <v>21</v>
      </c>
      <c r="D1465" s="183" t="s">
        <v>604</v>
      </c>
      <c r="E1465" s="249" t="s">
        <v>208</v>
      </c>
      <c r="F1465" s="249"/>
      <c r="G1465" s="76" t="s">
        <v>212</v>
      </c>
      <c r="H1465" s="77">
        <v>1</v>
      </c>
      <c r="I1465" s="78">
        <v>0.38</v>
      </c>
      <c r="J1465" s="78">
        <v>0.38</v>
      </c>
    </row>
    <row r="1466" spans="1:10" ht="48" customHeight="1" x14ac:dyDescent="0.2">
      <c r="A1466" s="179" t="s">
        <v>183</v>
      </c>
      <c r="B1466" s="79" t="s">
        <v>643</v>
      </c>
      <c r="C1466" s="179" t="s">
        <v>21</v>
      </c>
      <c r="D1466" s="179" t="s">
        <v>644</v>
      </c>
      <c r="E1466" s="250" t="s">
        <v>208</v>
      </c>
      <c r="F1466" s="250"/>
      <c r="G1466" s="80" t="s">
        <v>31</v>
      </c>
      <c r="H1466" s="81">
        <v>1</v>
      </c>
      <c r="I1466" s="82">
        <v>0.34</v>
      </c>
      <c r="J1466" s="82">
        <v>0.34</v>
      </c>
    </row>
    <row r="1467" spans="1:10" ht="36" customHeight="1" x14ac:dyDescent="0.2">
      <c r="A1467" s="179" t="s">
        <v>183</v>
      </c>
      <c r="B1467" s="79" t="s">
        <v>645</v>
      </c>
      <c r="C1467" s="179" t="s">
        <v>21</v>
      </c>
      <c r="D1467" s="179" t="s">
        <v>646</v>
      </c>
      <c r="E1467" s="250" t="s">
        <v>208</v>
      </c>
      <c r="F1467" s="250"/>
      <c r="G1467" s="80" t="s">
        <v>31</v>
      </c>
      <c r="H1467" s="81">
        <v>1</v>
      </c>
      <c r="I1467" s="82">
        <v>0.04</v>
      </c>
      <c r="J1467" s="82">
        <v>0.04</v>
      </c>
    </row>
    <row r="1468" spans="1:10" ht="25.5" x14ac:dyDescent="0.2">
      <c r="A1468" s="181"/>
      <c r="B1468" s="181"/>
      <c r="C1468" s="181"/>
      <c r="D1468" s="181"/>
      <c r="E1468" s="181" t="s">
        <v>199</v>
      </c>
      <c r="F1468" s="87">
        <v>0</v>
      </c>
      <c r="G1468" s="181" t="s">
        <v>200</v>
      </c>
      <c r="H1468" s="87">
        <v>0</v>
      </c>
      <c r="I1468" s="181" t="s">
        <v>201</v>
      </c>
      <c r="J1468" s="87">
        <v>0</v>
      </c>
    </row>
    <row r="1469" spans="1:10" ht="15" thickBot="1" x14ac:dyDescent="0.25">
      <c r="A1469" s="181"/>
      <c r="B1469" s="181"/>
      <c r="C1469" s="181"/>
      <c r="D1469" s="181"/>
      <c r="E1469" s="181" t="s">
        <v>202</v>
      </c>
      <c r="F1469" s="87">
        <v>0.09</v>
      </c>
      <c r="G1469" s="181"/>
      <c r="H1469" s="252" t="s">
        <v>203</v>
      </c>
      <c r="I1469" s="252"/>
      <c r="J1469" s="87">
        <v>0.47</v>
      </c>
    </row>
    <row r="1470" spans="1:10" ht="0.95" customHeight="1" thickTop="1" x14ac:dyDescent="0.2">
      <c r="A1470" s="88"/>
      <c r="B1470" s="88"/>
      <c r="C1470" s="88"/>
      <c r="D1470" s="88"/>
      <c r="E1470" s="88"/>
      <c r="F1470" s="88"/>
      <c r="G1470" s="88"/>
      <c r="H1470" s="88"/>
      <c r="I1470" s="88"/>
      <c r="J1470" s="88"/>
    </row>
    <row r="1471" spans="1:10" ht="18" customHeight="1" x14ac:dyDescent="0.2">
      <c r="A1471" s="182"/>
      <c r="B1471" s="191" t="s">
        <v>6</v>
      </c>
      <c r="C1471" s="182" t="s">
        <v>7</v>
      </c>
      <c r="D1471" s="182" t="s">
        <v>8</v>
      </c>
      <c r="E1471" s="218" t="s">
        <v>180</v>
      </c>
      <c r="F1471" s="218"/>
      <c r="G1471" s="192" t="s">
        <v>9</v>
      </c>
      <c r="H1471" s="191" t="s">
        <v>10</v>
      </c>
      <c r="I1471" s="191" t="s">
        <v>11</v>
      </c>
      <c r="J1471" s="191" t="s">
        <v>13</v>
      </c>
    </row>
    <row r="1472" spans="1:10" ht="48" customHeight="1" x14ac:dyDescent="0.2">
      <c r="A1472" s="183" t="s">
        <v>181</v>
      </c>
      <c r="B1472" s="75" t="s">
        <v>601</v>
      </c>
      <c r="C1472" s="183" t="s">
        <v>21</v>
      </c>
      <c r="D1472" s="183" t="s">
        <v>602</v>
      </c>
      <c r="E1472" s="249" t="s">
        <v>208</v>
      </c>
      <c r="F1472" s="249"/>
      <c r="G1472" s="76" t="s">
        <v>209</v>
      </c>
      <c r="H1472" s="77">
        <v>1</v>
      </c>
      <c r="I1472" s="78">
        <v>1.66</v>
      </c>
      <c r="J1472" s="78">
        <v>1.66</v>
      </c>
    </row>
    <row r="1473" spans="1:10" ht="48" customHeight="1" x14ac:dyDescent="0.2">
      <c r="A1473" s="179" t="s">
        <v>183</v>
      </c>
      <c r="B1473" s="79" t="s">
        <v>643</v>
      </c>
      <c r="C1473" s="179" t="s">
        <v>21</v>
      </c>
      <c r="D1473" s="179" t="s">
        <v>644</v>
      </c>
      <c r="E1473" s="250" t="s">
        <v>208</v>
      </c>
      <c r="F1473" s="250"/>
      <c r="G1473" s="80" t="s">
        <v>31</v>
      </c>
      <c r="H1473" s="81">
        <v>1</v>
      </c>
      <c r="I1473" s="82">
        <v>0.34</v>
      </c>
      <c r="J1473" s="82">
        <v>0.34</v>
      </c>
    </row>
    <row r="1474" spans="1:10" ht="48" customHeight="1" x14ac:dyDescent="0.2">
      <c r="A1474" s="179" t="s">
        <v>183</v>
      </c>
      <c r="B1474" s="79" t="s">
        <v>649</v>
      </c>
      <c r="C1474" s="179" t="s">
        <v>21</v>
      </c>
      <c r="D1474" s="179" t="s">
        <v>650</v>
      </c>
      <c r="E1474" s="250" t="s">
        <v>208</v>
      </c>
      <c r="F1474" s="250"/>
      <c r="G1474" s="80" t="s">
        <v>31</v>
      </c>
      <c r="H1474" s="81">
        <v>1</v>
      </c>
      <c r="I1474" s="82">
        <v>0.91</v>
      </c>
      <c r="J1474" s="82">
        <v>0.91</v>
      </c>
    </row>
    <row r="1475" spans="1:10" ht="36" customHeight="1" x14ac:dyDescent="0.2">
      <c r="A1475" s="179" t="s">
        <v>183</v>
      </c>
      <c r="B1475" s="79" t="s">
        <v>645</v>
      </c>
      <c r="C1475" s="179" t="s">
        <v>21</v>
      </c>
      <c r="D1475" s="179" t="s">
        <v>646</v>
      </c>
      <c r="E1475" s="250" t="s">
        <v>208</v>
      </c>
      <c r="F1475" s="250"/>
      <c r="G1475" s="80" t="s">
        <v>31</v>
      </c>
      <c r="H1475" s="81">
        <v>1</v>
      </c>
      <c r="I1475" s="82">
        <v>0.04</v>
      </c>
      <c r="J1475" s="82">
        <v>0.04</v>
      </c>
    </row>
    <row r="1476" spans="1:10" ht="48" customHeight="1" x14ac:dyDescent="0.2">
      <c r="A1476" s="179" t="s">
        <v>183</v>
      </c>
      <c r="B1476" s="79" t="s">
        <v>647</v>
      </c>
      <c r="C1476" s="179" t="s">
        <v>21</v>
      </c>
      <c r="D1476" s="179" t="s">
        <v>648</v>
      </c>
      <c r="E1476" s="250" t="s">
        <v>208</v>
      </c>
      <c r="F1476" s="250"/>
      <c r="G1476" s="80" t="s">
        <v>31</v>
      </c>
      <c r="H1476" s="81">
        <v>1</v>
      </c>
      <c r="I1476" s="82">
        <v>0.37</v>
      </c>
      <c r="J1476" s="82">
        <v>0.37</v>
      </c>
    </row>
    <row r="1477" spans="1:10" ht="25.5" x14ac:dyDescent="0.2">
      <c r="A1477" s="181"/>
      <c r="B1477" s="181"/>
      <c r="C1477" s="181"/>
      <c r="D1477" s="181"/>
      <c r="E1477" s="181" t="s">
        <v>199</v>
      </c>
      <c r="F1477" s="87">
        <v>0</v>
      </c>
      <c r="G1477" s="181" t="s">
        <v>200</v>
      </c>
      <c r="H1477" s="87">
        <v>0</v>
      </c>
      <c r="I1477" s="181" t="s">
        <v>201</v>
      </c>
      <c r="J1477" s="87">
        <v>0</v>
      </c>
    </row>
    <row r="1478" spans="1:10" ht="15" thickBot="1" x14ac:dyDescent="0.25">
      <c r="A1478" s="181"/>
      <c r="B1478" s="181"/>
      <c r="C1478" s="181"/>
      <c r="D1478" s="181"/>
      <c r="E1478" s="181" t="s">
        <v>202</v>
      </c>
      <c r="F1478" s="87">
        <v>0.39</v>
      </c>
      <c r="G1478" s="181"/>
      <c r="H1478" s="252" t="s">
        <v>203</v>
      </c>
      <c r="I1478" s="252"/>
      <c r="J1478" s="87">
        <v>2.0499999999999998</v>
      </c>
    </row>
    <row r="1479" spans="1:10" ht="0.95" customHeight="1" thickTop="1" x14ac:dyDescent="0.2">
      <c r="A1479" s="88"/>
      <c r="B1479" s="88"/>
      <c r="C1479" s="88"/>
      <c r="D1479" s="88"/>
      <c r="E1479" s="88"/>
      <c r="F1479" s="88"/>
      <c r="G1479" s="88"/>
      <c r="H1479" s="88"/>
      <c r="I1479" s="88"/>
      <c r="J1479" s="88"/>
    </row>
    <row r="1480" spans="1:10" ht="18" customHeight="1" x14ac:dyDescent="0.2">
      <c r="A1480" s="182"/>
      <c r="B1480" s="191" t="s">
        <v>6</v>
      </c>
      <c r="C1480" s="182" t="s">
        <v>7</v>
      </c>
      <c r="D1480" s="182" t="s">
        <v>8</v>
      </c>
      <c r="E1480" s="218" t="s">
        <v>180</v>
      </c>
      <c r="F1480" s="218"/>
      <c r="G1480" s="192" t="s">
        <v>9</v>
      </c>
      <c r="H1480" s="191" t="s">
        <v>10</v>
      </c>
      <c r="I1480" s="191" t="s">
        <v>11</v>
      </c>
      <c r="J1480" s="191" t="s">
        <v>13</v>
      </c>
    </row>
    <row r="1481" spans="1:10" ht="48" customHeight="1" x14ac:dyDescent="0.2">
      <c r="A1481" s="183" t="s">
        <v>181</v>
      </c>
      <c r="B1481" s="75" t="s">
        <v>643</v>
      </c>
      <c r="C1481" s="183" t="s">
        <v>21</v>
      </c>
      <c r="D1481" s="183" t="s">
        <v>644</v>
      </c>
      <c r="E1481" s="249" t="s">
        <v>208</v>
      </c>
      <c r="F1481" s="249"/>
      <c r="G1481" s="76" t="s">
        <v>31</v>
      </c>
      <c r="H1481" s="77">
        <v>1</v>
      </c>
      <c r="I1481" s="78">
        <v>0.34</v>
      </c>
      <c r="J1481" s="78">
        <v>0.34</v>
      </c>
    </row>
    <row r="1482" spans="1:10" ht="36" customHeight="1" x14ac:dyDescent="0.2">
      <c r="A1482" s="180" t="s">
        <v>191</v>
      </c>
      <c r="B1482" s="83" t="s">
        <v>651</v>
      </c>
      <c r="C1482" s="180" t="s">
        <v>21</v>
      </c>
      <c r="D1482" s="180" t="s">
        <v>652</v>
      </c>
      <c r="E1482" s="251" t="s">
        <v>204</v>
      </c>
      <c r="F1482" s="251"/>
      <c r="G1482" s="84" t="s">
        <v>77</v>
      </c>
      <c r="H1482" s="85">
        <v>6.3999999999999997E-5</v>
      </c>
      <c r="I1482" s="86">
        <v>5400</v>
      </c>
      <c r="J1482" s="86">
        <v>0.34</v>
      </c>
    </row>
    <row r="1483" spans="1:10" ht="25.5" x14ac:dyDescent="0.2">
      <c r="A1483" s="181"/>
      <c r="B1483" s="181"/>
      <c r="C1483" s="181"/>
      <c r="D1483" s="181"/>
      <c r="E1483" s="181" t="s">
        <v>199</v>
      </c>
      <c r="F1483" s="87">
        <v>0</v>
      </c>
      <c r="G1483" s="181" t="s">
        <v>200</v>
      </c>
      <c r="H1483" s="87">
        <v>0</v>
      </c>
      <c r="I1483" s="181" t="s">
        <v>201</v>
      </c>
      <c r="J1483" s="87">
        <v>0</v>
      </c>
    </row>
    <row r="1484" spans="1:10" ht="15" thickBot="1" x14ac:dyDescent="0.25">
      <c r="A1484" s="181"/>
      <c r="B1484" s="181"/>
      <c r="C1484" s="181"/>
      <c r="D1484" s="181"/>
      <c r="E1484" s="181" t="s">
        <v>202</v>
      </c>
      <c r="F1484" s="87">
        <v>0.08</v>
      </c>
      <c r="G1484" s="181"/>
      <c r="H1484" s="252" t="s">
        <v>203</v>
      </c>
      <c r="I1484" s="252"/>
      <c r="J1484" s="87">
        <v>0.42</v>
      </c>
    </row>
    <row r="1485" spans="1:10" ht="0.95" customHeight="1" thickTop="1" x14ac:dyDescent="0.2">
      <c r="A1485" s="88"/>
      <c r="B1485" s="88"/>
      <c r="C1485" s="88"/>
      <c r="D1485" s="88"/>
      <c r="E1485" s="88"/>
      <c r="F1485" s="88"/>
      <c r="G1485" s="88"/>
      <c r="H1485" s="88"/>
      <c r="I1485" s="88"/>
      <c r="J1485" s="88"/>
    </row>
    <row r="1486" spans="1:10" ht="18" customHeight="1" x14ac:dyDescent="0.2">
      <c r="A1486" s="182"/>
      <c r="B1486" s="191" t="s">
        <v>6</v>
      </c>
      <c r="C1486" s="182" t="s">
        <v>7</v>
      </c>
      <c r="D1486" s="182" t="s">
        <v>8</v>
      </c>
      <c r="E1486" s="218" t="s">
        <v>180</v>
      </c>
      <c r="F1486" s="218"/>
      <c r="G1486" s="192" t="s">
        <v>9</v>
      </c>
      <c r="H1486" s="191" t="s">
        <v>10</v>
      </c>
      <c r="I1486" s="191" t="s">
        <v>11</v>
      </c>
      <c r="J1486" s="191" t="s">
        <v>13</v>
      </c>
    </row>
    <row r="1487" spans="1:10" ht="36" customHeight="1" x14ac:dyDescent="0.2">
      <c r="A1487" s="183" t="s">
        <v>181</v>
      </c>
      <c r="B1487" s="75" t="s">
        <v>645</v>
      </c>
      <c r="C1487" s="183" t="s">
        <v>21</v>
      </c>
      <c r="D1487" s="183" t="s">
        <v>646</v>
      </c>
      <c r="E1487" s="249" t="s">
        <v>208</v>
      </c>
      <c r="F1487" s="249"/>
      <c r="G1487" s="76" t="s">
        <v>31</v>
      </c>
      <c r="H1487" s="77">
        <v>1</v>
      </c>
      <c r="I1487" s="78">
        <v>0.04</v>
      </c>
      <c r="J1487" s="78">
        <v>0.04</v>
      </c>
    </row>
    <row r="1488" spans="1:10" ht="36" customHeight="1" x14ac:dyDescent="0.2">
      <c r="A1488" s="180" t="s">
        <v>191</v>
      </c>
      <c r="B1488" s="83" t="s">
        <v>651</v>
      </c>
      <c r="C1488" s="180" t="s">
        <v>21</v>
      </c>
      <c r="D1488" s="180" t="s">
        <v>652</v>
      </c>
      <c r="E1488" s="251" t="s">
        <v>204</v>
      </c>
      <c r="F1488" s="251"/>
      <c r="G1488" s="84" t="s">
        <v>77</v>
      </c>
      <c r="H1488" s="85">
        <v>7.6000000000000001E-6</v>
      </c>
      <c r="I1488" s="86">
        <v>5400</v>
      </c>
      <c r="J1488" s="86">
        <v>0.04</v>
      </c>
    </row>
    <row r="1489" spans="1:10" ht="25.5" x14ac:dyDescent="0.2">
      <c r="A1489" s="181"/>
      <c r="B1489" s="181"/>
      <c r="C1489" s="181"/>
      <c r="D1489" s="181"/>
      <c r="E1489" s="181" t="s">
        <v>199</v>
      </c>
      <c r="F1489" s="87">
        <v>0</v>
      </c>
      <c r="G1489" s="181" t="s">
        <v>200</v>
      </c>
      <c r="H1489" s="87">
        <v>0</v>
      </c>
      <c r="I1489" s="181" t="s">
        <v>201</v>
      </c>
      <c r="J1489" s="87">
        <v>0</v>
      </c>
    </row>
    <row r="1490" spans="1:10" ht="15" thickBot="1" x14ac:dyDescent="0.25">
      <c r="A1490" s="181"/>
      <c r="B1490" s="181"/>
      <c r="C1490" s="181"/>
      <c r="D1490" s="181"/>
      <c r="E1490" s="181" t="s">
        <v>202</v>
      </c>
      <c r="F1490" s="87">
        <v>0</v>
      </c>
      <c r="G1490" s="181"/>
      <c r="H1490" s="252" t="s">
        <v>203</v>
      </c>
      <c r="I1490" s="252"/>
      <c r="J1490" s="87">
        <v>0.04</v>
      </c>
    </row>
    <row r="1491" spans="1:10" ht="0.95" customHeight="1" thickTop="1" x14ac:dyDescent="0.2">
      <c r="A1491" s="88"/>
      <c r="B1491" s="88"/>
      <c r="C1491" s="88"/>
      <c r="D1491" s="88"/>
      <c r="E1491" s="88"/>
      <c r="F1491" s="88"/>
      <c r="G1491" s="88"/>
      <c r="H1491" s="88"/>
      <c r="I1491" s="88"/>
      <c r="J1491" s="88"/>
    </row>
    <row r="1492" spans="1:10" ht="18" customHeight="1" x14ac:dyDescent="0.2">
      <c r="A1492" s="182"/>
      <c r="B1492" s="191" t="s">
        <v>6</v>
      </c>
      <c r="C1492" s="182" t="s">
        <v>7</v>
      </c>
      <c r="D1492" s="182" t="s">
        <v>8</v>
      </c>
      <c r="E1492" s="218" t="s">
        <v>180</v>
      </c>
      <c r="F1492" s="218"/>
      <c r="G1492" s="192" t="s">
        <v>9</v>
      </c>
      <c r="H1492" s="191" t="s">
        <v>10</v>
      </c>
      <c r="I1492" s="191" t="s">
        <v>11</v>
      </c>
      <c r="J1492" s="191" t="s">
        <v>13</v>
      </c>
    </row>
    <row r="1493" spans="1:10" ht="48" customHeight="1" x14ac:dyDescent="0.2">
      <c r="A1493" s="183" t="s">
        <v>181</v>
      </c>
      <c r="B1493" s="75" t="s">
        <v>647</v>
      </c>
      <c r="C1493" s="183" t="s">
        <v>21</v>
      </c>
      <c r="D1493" s="183" t="s">
        <v>648</v>
      </c>
      <c r="E1493" s="249" t="s">
        <v>208</v>
      </c>
      <c r="F1493" s="249"/>
      <c r="G1493" s="76" t="s">
        <v>31</v>
      </c>
      <c r="H1493" s="77">
        <v>1</v>
      </c>
      <c r="I1493" s="78">
        <v>0.37</v>
      </c>
      <c r="J1493" s="78">
        <v>0.37</v>
      </c>
    </row>
    <row r="1494" spans="1:10" ht="36" customHeight="1" x14ac:dyDescent="0.2">
      <c r="A1494" s="180" t="s">
        <v>191</v>
      </c>
      <c r="B1494" s="83" t="s">
        <v>651</v>
      </c>
      <c r="C1494" s="180" t="s">
        <v>21</v>
      </c>
      <c r="D1494" s="180" t="s">
        <v>652</v>
      </c>
      <c r="E1494" s="251" t="s">
        <v>204</v>
      </c>
      <c r="F1494" s="251"/>
      <c r="G1494" s="84" t="s">
        <v>77</v>
      </c>
      <c r="H1494" s="85">
        <v>6.9999999999999994E-5</v>
      </c>
      <c r="I1494" s="86">
        <v>5400</v>
      </c>
      <c r="J1494" s="86">
        <v>0.37</v>
      </c>
    </row>
    <row r="1495" spans="1:10" ht="25.5" x14ac:dyDescent="0.2">
      <c r="A1495" s="181"/>
      <c r="B1495" s="181"/>
      <c r="C1495" s="181"/>
      <c r="D1495" s="181"/>
      <c r="E1495" s="181" t="s">
        <v>199</v>
      </c>
      <c r="F1495" s="87">
        <v>0</v>
      </c>
      <c r="G1495" s="181" t="s">
        <v>200</v>
      </c>
      <c r="H1495" s="87">
        <v>0</v>
      </c>
      <c r="I1495" s="181" t="s">
        <v>201</v>
      </c>
      <c r="J1495" s="87">
        <v>0</v>
      </c>
    </row>
    <row r="1496" spans="1:10" ht="15" thickBot="1" x14ac:dyDescent="0.25">
      <c r="A1496" s="181"/>
      <c r="B1496" s="181"/>
      <c r="C1496" s="181"/>
      <c r="D1496" s="181"/>
      <c r="E1496" s="181" t="s">
        <v>202</v>
      </c>
      <c r="F1496" s="87">
        <v>0.08</v>
      </c>
      <c r="G1496" s="181"/>
      <c r="H1496" s="252" t="s">
        <v>203</v>
      </c>
      <c r="I1496" s="252"/>
      <c r="J1496" s="87">
        <v>0.45</v>
      </c>
    </row>
    <row r="1497" spans="1:10" ht="0.95" customHeight="1" thickTop="1" x14ac:dyDescent="0.2">
      <c r="A1497" s="88"/>
      <c r="B1497" s="88"/>
      <c r="C1497" s="88"/>
      <c r="D1497" s="88"/>
      <c r="E1497" s="88"/>
      <c r="F1497" s="88"/>
      <c r="G1497" s="88"/>
      <c r="H1497" s="88"/>
      <c r="I1497" s="88"/>
      <c r="J1497" s="88"/>
    </row>
    <row r="1498" spans="1:10" ht="18" customHeight="1" x14ac:dyDescent="0.2">
      <c r="A1498" s="182"/>
      <c r="B1498" s="191" t="s">
        <v>6</v>
      </c>
      <c r="C1498" s="182" t="s">
        <v>7</v>
      </c>
      <c r="D1498" s="182" t="s">
        <v>8</v>
      </c>
      <c r="E1498" s="218" t="s">
        <v>180</v>
      </c>
      <c r="F1498" s="218"/>
      <c r="G1498" s="192" t="s">
        <v>9</v>
      </c>
      <c r="H1498" s="191" t="s">
        <v>10</v>
      </c>
      <c r="I1498" s="191" t="s">
        <v>11</v>
      </c>
      <c r="J1498" s="191" t="s">
        <v>13</v>
      </c>
    </row>
    <row r="1499" spans="1:10" ht="48" customHeight="1" x14ac:dyDescent="0.2">
      <c r="A1499" s="183" t="s">
        <v>181</v>
      </c>
      <c r="B1499" s="75" t="s">
        <v>649</v>
      </c>
      <c r="C1499" s="183" t="s">
        <v>21</v>
      </c>
      <c r="D1499" s="183" t="s">
        <v>650</v>
      </c>
      <c r="E1499" s="249" t="s">
        <v>208</v>
      </c>
      <c r="F1499" s="249"/>
      <c r="G1499" s="76" t="s">
        <v>31</v>
      </c>
      <c r="H1499" s="77">
        <v>1</v>
      </c>
      <c r="I1499" s="78">
        <v>0.91</v>
      </c>
      <c r="J1499" s="78">
        <v>0.91</v>
      </c>
    </row>
    <row r="1500" spans="1:10" ht="24" customHeight="1" x14ac:dyDescent="0.2">
      <c r="A1500" s="180" t="s">
        <v>191</v>
      </c>
      <c r="B1500" s="83" t="s">
        <v>653</v>
      </c>
      <c r="C1500" s="180" t="s">
        <v>21</v>
      </c>
      <c r="D1500" s="180" t="s">
        <v>654</v>
      </c>
      <c r="E1500" s="251" t="s">
        <v>194</v>
      </c>
      <c r="F1500" s="251"/>
      <c r="G1500" s="84" t="s">
        <v>655</v>
      </c>
      <c r="H1500" s="85">
        <v>1.25</v>
      </c>
      <c r="I1500" s="86">
        <v>0.73</v>
      </c>
      <c r="J1500" s="86">
        <v>0.91</v>
      </c>
    </row>
    <row r="1501" spans="1:10" ht="25.5" x14ac:dyDescent="0.2">
      <c r="A1501" s="181"/>
      <c r="B1501" s="181"/>
      <c r="C1501" s="181"/>
      <c r="D1501" s="181"/>
      <c r="E1501" s="181" t="s">
        <v>199</v>
      </c>
      <c r="F1501" s="87">
        <v>0</v>
      </c>
      <c r="G1501" s="181" t="s">
        <v>200</v>
      </c>
      <c r="H1501" s="87">
        <v>0</v>
      </c>
      <c r="I1501" s="181" t="s">
        <v>201</v>
      </c>
      <c r="J1501" s="87">
        <v>0</v>
      </c>
    </row>
    <row r="1502" spans="1:10" ht="15" thickBot="1" x14ac:dyDescent="0.25">
      <c r="A1502" s="181"/>
      <c r="B1502" s="181"/>
      <c r="C1502" s="181"/>
      <c r="D1502" s="181"/>
      <c r="E1502" s="181" t="s">
        <v>202</v>
      </c>
      <c r="F1502" s="87">
        <v>0.21</v>
      </c>
      <c r="G1502" s="181"/>
      <c r="H1502" s="252" t="s">
        <v>203</v>
      </c>
      <c r="I1502" s="252"/>
      <c r="J1502" s="87">
        <v>1.1200000000000001</v>
      </c>
    </row>
    <row r="1503" spans="1:10" ht="0.95" customHeight="1" thickTop="1" x14ac:dyDescent="0.2">
      <c r="A1503" s="88"/>
      <c r="B1503" s="88"/>
      <c r="C1503" s="88"/>
      <c r="D1503" s="88"/>
      <c r="E1503" s="88"/>
      <c r="F1503" s="88"/>
      <c r="G1503" s="88"/>
      <c r="H1503" s="88"/>
      <c r="I1503" s="88"/>
      <c r="J1503" s="88"/>
    </row>
    <row r="1504" spans="1:10" ht="18" customHeight="1" x14ac:dyDescent="0.2">
      <c r="A1504" s="182"/>
      <c r="B1504" s="191" t="s">
        <v>6</v>
      </c>
      <c r="C1504" s="182" t="s">
        <v>7</v>
      </c>
      <c r="D1504" s="182" t="s">
        <v>8</v>
      </c>
      <c r="E1504" s="218" t="s">
        <v>180</v>
      </c>
      <c r="F1504" s="218"/>
      <c r="G1504" s="192" t="s">
        <v>9</v>
      </c>
      <c r="H1504" s="191" t="s">
        <v>10</v>
      </c>
      <c r="I1504" s="191" t="s">
        <v>11</v>
      </c>
      <c r="J1504" s="191" t="s">
        <v>13</v>
      </c>
    </row>
    <row r="1505" spans="1:10" ht="48" customHeight="1" x14ac:dyDescent="0.2">
      <c r="A1505" s="183" t="s">
        <v>181</v>
      </c>
      <c r="B1505" s="75" t="s">
        <v>656</v>
      </c>
      <c r="C1505" s="183" t="s">
        <v>21</v>
      </c>
      <c r="D1505" s="183" t="s">
        <v>657</v>
      </c>
      <c r="E1505" s="249" t="s">
        <v>208</v>
      </c>
      <c r="F1505" s="249"/>
      <c r="G1505" s="76" t="s">
        <v>212</v>
      </c>
      <c r="H1505" s="77">
        <v>1</v>
      </c>
      <c r="I1505" s="78">
        <v>1.56</v>
      </c>
      <c r="J1505" s="78">
        <v>1.56</v>
      </c>
    </row>
    <row r="1506" spans="1:10" ht="36" customHeight="1" x14ac:dyDescent="0.2">
      <c r="A1506" s="179" t="s">
        <v>183</v>
      </c>
      <c r="B1506" s="79" t="s">
        <v>660</v>
      </c>
      <c r="C1506" s="179" t="s">
        <v>21</v>
      </c>
      <c r="D1506" s="179" t="s">
        <v>661</v>
      </c>
      <c r="E1506" s="250" t="s">
        <v>208</v>
      </c>
      <c r="F1506" s="250"/>
      <c r="G1506" s="80" t="s">
        <v>31</v>
      </c>
      <c r="H1506" s="81">
        <v>1</v>
      </c>
      <c r="I1506" s="82">
        <v>0.16</v>
      </c>
      <c r="J1506" s="82">
        <v>0.16</v>
      </c>
    </row>
    <row r="1507" spans="1:10" ht="48" customHeight="1" x14ac:dyDescent="0.2">
      <c r="A1507" s="179" t="s">
        <v>183</v>
      </c>
      <c r="B1507" s="79" t="s">
        <v>658</v>
      </c>
      <c r="C1507" s="179" t="s">
        <v>21</v>
      </c>
      <c r="D1507" s="179" t="s">
        <v>659</v>
      </c>
      <c r="E1507" s="250" t="s">
        <v>208</v>
      </c>
      <c r="F1507" s="250"/>
      <c r="G1507" s="80" t="s">
        <v>31</v>
      </c>
      <c r="H1507" s="81">
        <v>1</v>
      </c>
      <c r="I1507" s="82">
        <v>1.4</v>
      </c>
      <c r="J1507" s="82">
        <v>1.4</v>
      </c>
    </row>
    <row r="1508" spans="1:10" ht="25.5" x14ac:dyDescent="0.2">
      <c r="A1508" s="181"/>
      <c r="B1508" s="181"/>
      <c r="C1508" s="181"/>
      <c r="D1508" s="181"/>
      <c r="E1508" s="181" t="s">
        <v>199</v>
      </c>
      <c r="F1508" s="87">
        <v>0</v>
      </c>
      <c r="G1508" s="181" t="s">
        <v>200</v>
      </c>
      <c r="H1508" s="87">
        <v>0</v>
      </c>
      <c r="I1508" s="181" t="s">
        <v>201</v>
      </c>
      <c r="J1508" s="87">
        <v>0</v>
      </c>
    </row>
    <row r="1509" spans="1:10" ht="15" thickBot="1" x14ac:dyDescent="0.25">
      <c r="A1509" s="181"/>
      <c r="B1509" s="181"/>
      <c r="C1509" s="181"/>
      <c r="D1509" s="181"/>
      <c r="E1509" s="181" t="s">
        <v>202</v>
      </c>
      <c r="F1509" s="87">
        <v>0.37</v>
      </c>
      <c r="G1509" s="181"/>
      <c r="H1509" s="252" t="s">
        <v>203</v>
      </c>
      <c r="I1509" s="252"/>
      <c r="J1509" s="87">
        <v>1.93</v>
      </c>
    </row>
    <row r="1510" spans="1:10" ht="0.95" customHeight="1" thickTop="1" x14ac:dyDescent="0.2">
      <c r="A1510" s="88"/>
      <c r="B1510" s="88"/>
      <c r="C1510" s="88"/>
      <c r="D1510" s="88"/>
      <c r="E1510" s="88"/>
      <c r="F1510" s="88"/>
      <c r="G1510" s="88"/>
      <c r="H1510" s="88"/>
      <c r="I1510" s="88"/>
      <c r="J1510" s="88"/>
    </row>
    <row r="1511" spans="1:10" ht="18" customHeight="1" x14ac:dyDescent="0.2">
      <c r="A1511" s="182"/>
      <c r="B1511" s="191" t="s">
        <v>6</v>
      </c>
      <c r="C1511" s="182" t="s">
        <v>7</v>
      </c>
      <c r="D1511" s="182" t="s">
        <v>8</v>
      </c>
      <c r="E1511" s="218" t="s">
        <v>180</v>
      </c>
      <c r="F1511" s="218"/>
      <c r="G1511" s="192" t="s">
        <v>9</v>
      </c>
      <c r="H1511" s="191" t="s">
        <v>10</v>
      </c>
      <c r="I1511" s="191" t="s">
        <v>11</v>
      </c>
      <c r="J1511" s="191" t="s">
        <v>13</v>
      </c>
    </row>
    <row r="1512" spans="1:10" ht="48" customHeight="1" x14ac:dyDescent="0.2">
      <c r="A1512" s="183" t="s">
        <v>181</v>
      </c>
      <c r="B1512" s="75" t="s">
        <v>662</v>
      </c>
      <c r="C1512" s="183" t="s">
        <v>21</v>
      </c>
      <c r="D1512" s="183" t="s">
        <v>663</v>
      </c>
      <c r="E1512" s="249" t="s">
        <v>208</v>
      </c>
      <c r="F1512" s="249"/>
      <c r="G1512" s="76" t="s">
        <v>209</v>
      </c>
      <c r="H1512" s="77">
        <v>1</v>
      </c>
      <c r="I1512" s="78">
        <v>4.91</v>
      </c>
      <c r="J1512" s="78">
        <v>4.91</v>
      </c>
    </row>
    <row r="1513" spans="1:10" ht="48" customHeight="1" x14ac:dyDescent="0.2">
      <c r="A1513" s="179" t="s">
        <v>183</v>
      </c>
      <c r="B1513" s="79" t="s">
        <v>666</v>
      </c>
      <c r="C1513" s="179" t="s">
        <v>21</v>
      </c>
      <c r="D1513" s="179" t="s">
        <v>667</v>
      </c>
      <c r="E1513" s="250" t="s">
        <v>208</v>
      </c>
      <c r="F1513" s="250"/>
      <c r="G1513" s="80" t="s">
        <v>31</v>
      </c>
      <c r="H1513" s="81">
        <v>1</v>
      </c>
      <c r="I1513" s="82">
        <v>1.82</v>
      </c>
      <c r="J1513" s="82">
        <v>1.82</v>
      </c>
    </row>
    <row r="1514" spans="1:10" ht="36" customHeight="1" x14ac:dyDescent="0.2">
      <c r="A1514" s="179" t="s">
        <v>183</v>
      </c>
      <c r="B1514" s="79" t="s">
        <v>660</v>
      </c>
      <c r="C1514" s="179" t="s">
        <v>21</v>
      </c>
      <c r="D1514" s="179" t="s">
        <v>661</v>
      </c>
      <c r="E1514" s="250" t="s">
        <v>208</v>
      </c>
      <c r="F1514" s="250"/>
      <c r="G1514" s="80" t="s">
        <v>31</v>
      </c>
      <c r="H1514" s="81">
        <v>1</v>
      </c>
      <c r="I1514" s="82">
        <v>0.16</v>
      </c>
      <c r="J1514" s="82">
        <v>0.16</v>
      </c>
    </row>
    <row r="1515" spans="1:10" ht="48" customHeight="1" x14ac:dyDescent="0.2">
      <c r="A1515" s="179" t="s">
        <v>183</v>
      </c>
      <c r="B1515" s="79" t="s">
        <v>658</v>
      </c>
      <c r="C1515" s="179" t="s">
        <v>21</v>
      </c>
      <c r="D1515" s="179" t="s">
        <v>659</v>
      </c>
      <c r="E1515" s="250" t="s">
        <v>208</v>
      </c>
      <c r="F1515" s="250"/>
      <c r="G1515" s="80" t="s">
        <v>31</v>
      </c>
      <c r="H1515" s="81">
        <v>1</v>
      </c>
      <c r="I1515" s="82">
        <v>1.4</v>
      </c>
      <c r="J1515" s="82">
        <v>1.4</v>
      </c>
    </row>
    <row r="1516" spans="1:10" ht="48" customHeight="1" x14ac:dyDescent="0.2">
      <c r="A1516" s="179" t="s">
        <v>183</v>
      </c>
      <c r="B1516" s="79" t="s">
        <v>664</v>
      </c>
      <c r="C1516" s="179" t="s">
        <v>21</v>
      </c>
      <c r="D1516" s="179" t="s">
        <v>665</v>
      </c>
      <c r="E1516" s="250" t="s">
        <v>208</v>
      </c>
      <c r="F1516" s="250"/>
      <c r="G1516" s="80" t="s">
        <v>31</v>
      </c>
      <c r="H1516" s="81">
        <v>1</v>
      </c>
      <c r="I1516" s="82">
        <v>1.53</v>
      </c>
      <c r="J1516" s="82">
        <v>1.53</v>
      </c>
    </row>
    <row r="1517" spans="1:10" ht="25.5" x14ac:dyDescent="0.2">
      <c r="A1517" s="181"/>
      <c r="B1517" s="181"/>
      <c r="C1517" s="181"/>
      <c r="D1517" s="181"/>
      <c r="E1517" s="181" t="s">
        <v>199</v>
      </c>
      <c r="F1517" s="87">
        <v>0</v>
      </c>
      <c r="G1517" s="181" t="s">
        <v>200</v>
      </c>
      <c r="H1517" s="87">
        <v>0</v>
      </c>
      <c r="I1517" s="181" t="s">
        <v>201</v>
      </c>
      <c r="J1517" s="87">
        <v>0</v>
      </c>
    </row>
    <row r="1518" spans="1:10" ht="15" thickBot="1" x14ac:dyDescent="0.25">
      <c r="A1518" s="181"/>
      <c r="B1518" s="181"/>
      <c r="C1518" s="181"/>
      <c r="D1518" s="181"/>
      <c r="E1518" s="181" t="s">
        <v>202</v>
      </c>
      <c r="F1518" s="87">
        <v>1.17</v>
      </c>
      <c r="G1518" s="181"/>
      <c r="H1518" s="252" t="s">
        <v>203</v>
      </c>
      <c r="I1518" s="252"/>
      <c r="J1518" s="87">
        <v>6.08</v>
      </c>
    </row>
    <row r="1519" spans="1:10" ht="0.95" customHeight="1" thickTop="1" x14ac:dyDescent="0.2">
      <c r="A1519" s="88"/>
      <c r="B1519" s="88"/>
      <c r="C1519" s="88"/>
      <c r="D1519" s="88"/>
      <c r="E1519" s="88"/>
      <c r="F1519" s="88"/>
      <c r="G1519" s="88"/>
      <c r="H1519" s="88"/>
      <c r="I1519" s="88"/>
      <c r="J1519" s="88"/>
    </row>
    <row r="1520" spans="1:10" ht="18" customHeight="1" x14ac:dyDescent="0.2">
      <c r="A1520" s="182"/>
      <c r="B1520" s="191" t="s">
        <v>6</v>
      </c>
      <c r="C1520" s="182" t="s">
        <v>7</v>
      </c>
      <c r="D1520" s="182" t="s">
        <v>8</v>
      </c>
      <c r="E1520" s="218" t="s">
        <v>180</v>
      </c>
      <c r="F1520" s="218"/>
      <c r="G1520" s="192" t="s">
        <v>9</v>
      </c>
      <c r="H1520" s="191" t="s">
        <v>10</v>
      </c>
      <c r="I1520" s="191" t="s">
        <v>11</v>
      </c>
      <c r="J1520" s="191" t="s">
        <v>13</v>
      </c>
    </row>
    <row r="1521" spans="1:10" ht="48" customHeight="1" x14ac:dyDescent="0.2">
      <c r="A1521" s="183" t="s">
        <v>181</v>
      </c>
      <c r="B1521" s="75" t="s">
        <v>658</v>
      </c>
      <c r="C1521" s="183" t="s">
        <v>21</v>
      </c>
      <c r="D1521" s="183" t="s">
        <v>659</v>
      </c>
      <c r="E1521" s="249" t="s">
        <v>208</v>
      </c>
      <c r="F1521" s="249"/>
      <c r="G1521" s="76" t="s">
        <v>31</v>
      </c>
      <c r="H1521" s="77">
        <v>1</v>
      </c>
      <c r="I1521" s="78">
        <v>1.4</v>
      </c>
      <c r="J1521" s="78">
        <v>1.4</v>
      </c>
    </row>
    <row r="1522" spans="1:10" ht="36" customHeight="1" x14ac:dyDescent="0.2">
      <c r="A1522" s="180" t="s">
        <v>191</v>
      </c>
      <c r="B1522" s="83" t="s">
        <v>668</v>
      </c>
      <c r="C1522" s="180" t="s">
        <v>21</v>
      </c>
      <c r="D1522" s="180" t="s">
        <v>669</v>
      </c>
      <c r="E1522" s="251" t="s">
        <v>204</v>
      </c>
      <c r="F1522" s="251"/>
      <c r="G1522" s="84" t="s">
        <v>77</v>
      </c>
      <c r="H1522" s="85">
        <v>6.3999999999999997E-5</v>
      </c>
      <c r="I1522" s="86">
        <v>21966.1</v>
      </c>
      <c r="J1522" s="86">
        <v>1.4</v>
      </c>
    </row>
    <row r="1523" spans="1:10" ht="25.5" x14ac:dyDescent="0.2">
      <c r="A1523" s="181"/>
      <c r="B1523" s="181"/>
      <c r="C1523" s="181"/>
      <c r="D1523" s="181"/>
      <c r="E1523" s="181" t="s">
        <v>199</v>
      </c>
      <c r="F1523" s="87">
        <v>0</v>
      </c>
      <c r="G1523" s="181" t="s">
        <v>200</v>
      </c>
      <c r="H1523" s="87">
        <v>0</v>
      </c>
      <c r="I1523" s="181" t="s">
        <v>201</v>
      </c>
      <c r="J1523" s="87">
        <v>0</v>
      </c>
    </row>
    <row r="1524" spans="1:10" ht="15" thickBot="1" x14ac:dyDescent="0.25">
      <c r="A1524" s="181"/>
      <c r="B1524" s="181"/>
      <c r="C1524" s="181"/>
      <c r="D1524" s="181"/>
      <c r="E1524" s="181" t="s">
        <v>202</v>
      </c>
      <c r="F1524" s="87">
        <v>0.33</v>
      </c>
      <c r="G1524" s="181"/>
      <c r="H1524" s="252" t="s">
        <v>203</v>
      </c>
      <c r="I1524" s="252"/>
      <c r="J1524" s="87">
        <v>1.73</v>
      </c>
    </row>
    <row r="1525" spans="1:10" ht="0.95" customHeight="1" thickTop="1" x14ac:dyDescent="0.2">
      <c r="A1525" s="88"/>
      <c r="B1525" s="88"/>
      <c r="C1525" s="88"/>
      <c r="D1525" s="88"/>
      <c r="E1525" s="88"/>
      <c r="F1525" s="88"/>
      <c r="G1525" s="88"/>
      <c r="H1525" s="88"/>
      <c r="I1525" s="88"/>
      <c r="J1525" s="88"/>
    </row>
    <row r="1526" spans="1:10" ht="18" customHeight="1" x14ac:dyDescent="0.2">
      <c r="A1526" s="182"/>
      <c r="B1526" s="191" t="s">
        <v>6</v>
      </c>
      <c r="C1526" s="182" t="s">
        <v>7</v>
      </c>
      <c r="D1526" s="182" t="s">
        <v>8</v>
      </c>
      <c r="E1526" s="218" t="s">
        <v>180</v>
      </c>
      <c r="F1526" s="218"/>
      <c r="G1526" s="192" t="s">
        <v>9</v>
      </c>
      <c r="H1526" s="191" t="s">
        <v>10</v>
      </c>
      <c r="I1526" s="191" t="s">
        <v>11</v>
      </c>
      <c r="J1526" s="191" t="s">
        <v>13</v>
      </c>
    </row>
    <row r="1527" spans="1:10" ht="36" customHeight="1" x14ac:dyDescent="0.2">
      <c r="A1527" s="183" t="s">
        <v>181</v>
      </c>
      <c r="B1527" s="75" t="s">
        <v>660</v>
      </c>
      <c r="C1527" s="183" t="s">
        <v>21</v>
      </c>
      <c r="D1527" s="183" t="s">
        <v>661</v>
      </c>
      <c r="E1527" s="249" t="s">
        <v>208</v>
      </c>
      <c r="F1527" s="249"/>
      <c r="G1527" s="76" t="s">
        <v>31</v>
      </c>
      <c r="H1527" s="77">
        <v>1</v>
      </c>
      <c r="I1527" s="78">
        <v>0.16</v>
      </c>
      <c r="J1527" s="78">
        <v>0.16</v>
      </c>
    </row>
    <row r="1528" spans="1:10" ht="36" customHeight="1" x14ac:dyDescent="0.2">
      <c r="A1528" s="180" t="s">
        <v>191</v>
      </c>
      <c r="B1528" s="83" t="s">
        <v>668</v>
      </c>
      <c r="C1528" s="180" t="s">
        <v>21</v>
      </c>
      <c r="D1528" s="180" t="s">
        <v>669</v>
      </c>
      <c r="E1528" s="251" t="s">
        <v>204</v>
      </c>
      <c r="F1528" s="251"/>
      <c r="G1528" s="84" t="s">
        <v>77</v>
      </c>
      <c r="H1528" s="85">
        <v>7.6000000000000001E-6</v>
      </c>
      <c r="I1528" s="86">
        <v>21966.1</v>
      </c>
      <c r="J1528" s="86">
        <v>0.16</v>
      </c>
    </row>
    <row r="1529" spans="1:10" ht="25.5" x14ac:dyDescent="0.2">
      <c r="A1529" s="181"/>
      <c r="B1529" s="181"/>
      <c r="C1529" s="181"/>
      <c r="D1529" s="181"/>
      <c r="E1529" s="181" t="s">
        <v>199</v>
      </c>
      <c r="F1529" s="87">
        <v>0</v>
      </c>
      <c r="G1529" s="181" t="s">
        <v>200</v>
      </c>
      <c r="H1529" s="87">
        <v>0</v>
      </c>
      <c r="I1529" s="181" t="s">
        <v>201</v>
      </c>
      <c r="J1529" s="87">
        <v>0</v>
      </c>
    </row>
    <row r="1530" spans="1:10" ht="15" thickBot="1" x14ac:dyDescent="0.25">
      <c r="A1530" s="181"/>
      <c r="B1530" s="181"/>
      <c r="C1530" s="181"/>
      <c r="D1530" s="181"/>
      <c r="E1530" s="181" t="s">
        <v>202</v>
      </c>
      <c r="F1530" s="87">
        <v>0.03</v>
      </c>
      <c r="G1530" s="181"/>
      <c r="H1530" s="252" t="s">
        <v>203</v>
      </c>
      <c r="I1530" s="252"/>
      <c r="J1530" s="87">
        <v>0.19</v>
      </c>
    </row>
    <row r="1531" spans="1:10" ht="0.95" customHeight="1" thickTop="1" x14ac:dyDescent="0.2">
      <c r="A1531" s="88"/>
      <c r="B1531" s="88"/>
      <c r="C1531" s="88"/>
      <c r="D1531" s="88"/>
      <c r="E1531" s="88"/>
      <c r="F1531" s="88"/>
      <c r="G1531" s="88"/>
      <c r="H1531" s="88"/>
      <c r="I1531" s="88"/>
      <c r="J1531" s="88"/>
    </row>
    <row r="1532" spans="1:10" ht="18" customHeight="1" x14ac:dyDescent="0.2">
      <c r="A1532" s="182"/>
      <c r="B1532" s="191" t="s">
        <v>6</v>
      </c>
      <c r="C1532" s="182" t="s">
        <v>7</v>
      </c>
      <c r="D1532" s="182" t="s">
        <v>8</v>
      </c>
      <c r="E1532" s="218" t="s">
        <v>180</v>
      </c>
      <c r="F1532" s="218"/>
      <c r="G1532" s="192" t="s">
        <v>9</v>
      </c>
      <c r="H1532" s="191" t="s">
        <v>10</v>
      </c>
      <c r="I1532" s="191" t="s">
        <v>11</v>
      </c>
      <c r="J1532" s="191" t="s">
        <v>13</v>
      </c>
    </row>
    <row r="1533" spans="1:10" ht="48" customHeight="1" x14ac:dyDescent="0.2">
      <c r="A1533" s="183" t="s">
        <v>181</v>
      </c>
      <c r="B1533" s="75" t="s">
        <v>664</v>
      </c>
      <c r="C1533" s="183" t="s">
        <v>21</v>
      </c>
      <c r="D1533" s="183" t="s">
        <v>665</v>
      </c>
      <c r="E1533" s="249" t="s">
        <v>208</v>
      </c>
      <c r="F1533" s="249"/>
      <c r="G1533" s="76" t="s">
        <v>31</v>
      </c>
      <c r="H1533" s="77">
        <v>1</v>
      </c>
      <c r="I1533" s="78">
        <v>1.53</v>
      </c>
      <c r="J1533" s="78">
        <v>1.53</v>
      </c>
    </row>
    <row r="1534" spans="1:10" ht="36" customHeight="1" x14ac:dyDescent="0.2">
      <c r="A1534" s="180" t="s">
        <v>191</v>
      </c>
      <c r="B1534" s="83" t="s">
        <v>668</v>
      </c>
      <c r="C1534" s="180" t="s">
        <v>21</v>
      </c>
      <c r="D1534" s="180" t="s">
        <v>669</v>
      </c>
      <c r="E1534" s="251" t="s">
        <v>204</v>
      </c>
      <c r="F1534" s="251"/>
      <c r="G1534" s="84" t="s">
        <v>77</v>
      </c>
      <c r="H1534" s="85">
        <v>6.9999999999999994E-5</v>
      </c>
      <c r="I1534" s="86">
        <v>21966.1</v>
      </c>
      <c r="J1534" s="86">
        <v>1.53</v>
      </c>
    </row>
    <row r="1535" spans="1:10" ht="25.5" x14ac:dyDescent="0.2">
      <c r="A1535" s="181"/>
      <c r="B1535" s="181"/>
      <c r="C1535" s="181"/>
      <c r="D1535" s="181"/>
      <c r="E1535" s="181" t="s">
        <v>199</v>
      </c>
      <c r="F1535" s="87">
        <v>0</v>
      </c>
      <c r="G1535" s="181" t="s">
        <v>200</v>
      </c>
      <c r="H1535" s="87">
        <v>0</v>
      </c>
      <c r="I1535" s="181" t="s">
        <v>201</v>
      </c>
      <c r="J1535" s="87">
        <v>0</v>
      </c>
    </row>
    <row r="1536" spans="1:10" ht="15" thickBot="1" x14ac:dyDescent="0.25">
      <c r="A1536" s="181"/>
      <c r="B1536" s="181"/>
      <c r="C1536" s="181"/>
      <c r="D1536" s="181"/>
      <c r="E1536" s="181" t="s">
        <v>202</v>
      </c>
      <c r="F1536" s="87">
        <v>0.36</v>
      </c>
      <c r="G1536" s="181"/>
      <c r="H1536" s="252" t="s">
        <v>203</v>
      </c>
      <c r="I1536" s="252"/>
      <c r="J1536" s="87">
        <v>1.89</v>
      </c>
    </row>
    <row r="1537" spans="1:10" ht="0.95" customHeight="1" thickTop="1" x14ac:dyDescent="0.2">
      <c r="A1537" s="88"/>
      <c r="B1537" s="88"/>
      <c r="C1537" s="88"/>
      <c r="D1537" s="88"/>
      <c r="E1537" s="88"/>
      <c r="F1537" s="88"/>
      <c r="G1537" s="88"/>
      <c r="H1537" s="88"/>
      <c r="I1537" s="88"/>
      <c r="J1537" s="88"/>
    </row>
    <row r="1538" spans="1:10" ht="18" customHeight="1" x14ac:dyDescent="0.2">
      <c r="A1538" s="182"/>
      <c r="B1538" s="191" t="s">
        <v>6</v>
      </c>
      <c r="C1538" s="182" t="s">
        <v>7</v>
      </c>
      <c r="D1538" s="182" t="s">
        <v>8</v>
      </c>
      <c r="E1538" s="218" t="s">
        <v>180</v>
      </c>
      <c r="F1538" s="218"/>
      <c r="G1538" s="192" t="s">
        <v>9</v>
      </c>
      <c r="H1538" s="191" t="s">
        <v>10</v>
      </c>
      <c r="I1538" s="191" t="s">
        <v>11</v>
      </c>
      <c r="J1538" s="191" t="s">
        <v>13</v>
      </c>
    </row>
    <row r="1539" spans="1:10" ht="48" customHeight="1" x14ac:dyDescent="0.2">
      <c r="A1539" s="183" t="s">
        <v>181</v>
      </c>
      <c r="B1539" s="75" t="s">
        <v>666</v>
      </c>
      <c r="C1539" s="183" t="s">
        <v>21</v>
      </c>
      <c r="D1539" s="183" t="s">
        <v>667</v>
      </c>
      <c r="E1539" s="249" t="s">
        <v>208</v>
      </c>
      <c r="F1539" s="249"/>
      <c r="G1539" s="76" t="s">
        <v>31</v>
      </c>
      <c r="H1539" s="77">
        <v>1</v>
      </c>
      <c r="I1539" s="78">
        <v>1.82</v>
      </c>
      <c r="J1539" s="78">
        <v>1.82</v>
      </c>
    </row>
    <row r="1540" spans="1:10" ht="24" customHeight="1" x14ac:dyDescent="0.2">
      <c r="A1540" s="180" t="s">
        <v>191</v>
      </c>
      <c r="B1540" s="83" t="s">
        <v>653</v>
      </c>
      <c r="C1540" s="180" t="s">
        <v>21</v>
      </c>
      <c r="D1540" s="180" t="s">
        <v>654</v>
      </c>
      <c r="E1540" s="251" t="s">
        <v>194</v>
      </c>
      <c r="F1540" s="251"/>
      <c r="G1540" s="84" t="s">
        <v>655</v>
      </c>
      <c r="H1540" s="85">
        <v>2.5</v>
      </c>
      <c r="I1540" s="86">
        <v>0.73</v>
      </c>
      <c r="J1540" s="86">
        <v>1.82</v>
      </c>
    </row>
    <row r="1541" spans="1:10" ht="25.5" x14ac:dyDescent="0.2">
      <c r="A1541" s="181"/>
      <c r="B1541" s="181"/>
      <c r="C1541" s="181"/>
      <c r="D1541" s="181"/>
      <c r="E1541" s="181" t="s">
        <v>199</v>
      </c>
      <c r="F1541" s="87">
        <v>0</v>
      </c>
      <c r="G1541" s="181" t="s">
        <v>200</v>
      </c>
      <c r="H1541" s="87">
        <v>0</v>
      </c>
      <c r="I1541" s="181" t="s">
        <v>201</v>
      </c>
      <c r="J1541" s="87">
        <v>0</v>
      </c>
    </row>
    <row r="1542" spans="1:10" ht="15" thickBot="1" x14ac:dyDescent="0.25">
      <c r="A1542" s="181"/>
      <c r="B1542" s="181"/>
      <c r="C1542" s="181"/>
      <c r="D1542" s="181"/>
      <c r="E1542" s="181" t="s">
        <v>202</v>
      </c>
      <c r="F1542" s="87">
        <v>0.43</v>
      </c>
      <c r="G1542" s="181"/>
      <c r="H1542" s="252" t="s">
        <v>203</v>
      </c>
      <c r="I1542" s="252"/>
      <c r="J1542" s="87">
        <v>2.25</v>
      </c>
    </row>
    <row r="1543" spans="1:10" ht="0.95" customHeight="1" thickTop="1" x14ac:dyDescent="0.2">
      <c r="A1543" s="88"/>
      <c r="B1543" s="88"/>
      <c r="C1543" s="88"/>
      <c r="D1543" s="88"/>
      <c r="E1543" s="88"/>
      <c r="F1543" s="88"/>
      <c r="G1543" s="88"/>
      <c r="H1543" s="88"/>
      <c r="I1543" s="88"/>
      <c r="J1543" s="88"/>
    </row>
    <row r="1544" spans="1:10" ht="18" customHeight="1" x14ac:dyDescent="0.2">
      <c r="A1544" s="182"/>
      <c r="B1544" s="191" t="s">
        <v>6</v>
      </c>
      <c r="C1544" s="182" t="s">
        <v>7</v>
      </c>
      <c r="D1544" s="182" t="s">
        <v>8</v>
      </c>
      <c r="E1544" s="218" t="s">
        <v>180</v>
      </c>
      <c r="F1544" s="218"/>
      <c r="G1544" s="192" t="s">
        <v>9</v>
      </c>
      <c r="H1544" s="191" t="s">
        <v>10</v>
      </c>
      <c r="I1544" s="191" t="s">
        <v>11</v>
      </c>
      <c r="J1544" s="191" t="s">
        <v>13</v>
      </c>
    </row>
    <row r="1545" spans="1:10" ht="36" customHeight="1" x14ac:dyDescent="0.2">
      <c r="A1545" s="183" t="s">
        <v>181</v>
      </c>
      <c r="B1545" s="75" t="s">
        <v>139</v>
      </c>
      <c r="C1545" s="183" t="s">
        <v>21</v>
      </c>
      <c r="D1545" s="183" t="s">
        <v>140</v>
      </c>
      <c r="E1545" s="249" t="s">
        <v>480</v>
      </c>
      <c r="F1545" s="249"/>
      <c r="G1545" s="76" t="s">
        <v>77</v>
      </c>
      <c r="H1545" s="77">
        <v>1</v>
      </c>
      <c r="I1545" s="78">
        <v>12.02</v>
      </c>
      <c r="J1545" s="78">
        <v>12.02</v>
      </c>
    </row>
    <row r="1546" spans="1:10" ht="24" customHeight="1" x14ac:dyDescent="0.2">
      <c r="A1546" s="179" t="s">
        <v>183</v>
      </c>
      <c r="B1546" s="79" t="s">
        <v>527</v>
      </c>
      <c r="C1546" s="179" t="s">
        <v>21</v>
      </c>
      <c r="D1546" s="179" t="s">
        <v>528</v>
      </c>
      <c r="E1546" s="250" t="s">
        <v>188</v>
      </c>
      <c r="F1546" s="250"/>
      <c r="G1546" s="80" t="s">
        <v>28</v>
      </c>
      <c r="H1546" s="81">
        <v>8.9999999999999998E-4</v>
      </c>
      <c r="I1546" s="82">
        <v>498.05</v>
      </c>
      <c r="J1546" s="82">
        <v>0.44</v>
      </c>
    </row>
    <row r="1547" spans="1:10" ht="24" customHeight="1" x14ac:dyDescent="0.2">
      <c r="A1547" s="179" t="s">
        <v>183</v>
      </c>
      <c r="B1547" s="79" t="s">
        <v>483</v>
      </c>
      <c r="C1547" s="179" t="s">
        <v>21</v>
      </c>
      <c r="D1547" s="179" t="s">
        <v>484</v>
      </c>
      <c r="E1547" s="250" t="s">
        <v>188</v>
      </c>
      <c r="F1547" s="250"/>
      <c r="G1547" s="80" t="s">
        <v>31</v>
      </c>
      <c r="H1547" s="81">
        <v>0.247</v>
      </c>
      <c r="I1547" s="82">
        <v>16.690000000000001</v>
      </c>
      <c r="J1547" s="82">
        <v>4.12</v>
      </c>
    </row>
    <row r="1548" spans="1:10" ht="24" customHeight="1" x14ac:dyDescent="0.2">
      <c r="A1548" s="179" t="s">
        <v>183</v>
      </c>
      <c r="B1548" s="79" t="s">
        <v>485</v>
      </c>
      <c r="C1548" s="179" t="s">
        <v>21</v>
      </c>
      <c r="D1548" s="179" t="s">
        <v>486</v>
      </c>
      <c r="E1548" s="250" t="s">
        <v>188</v>
      </c>
      <c r="F1548" s="250"/>
      <c r="G1548" s="80" t="s">
        <v>31</v>
      </c>
      <c r="H1548" s="81">
        <v>0.247</v>
      </c>
      <c r="I1548" s="82">
        <v>21.02</v>
      </c>
      <c r="J1548" s="82">
        <v>5.19</v>
      </c>
    </row>
    <row r="1549" spans="1:10" ht="24" customHeight="1" x14ac:dyDescent="0.2">
      <c r="A1549" s="180" t="s">
        <v>191</v>
      </c>
      <c r="B1549" s="83" t="s">
        <v>529</v>
      </c>
      <c r="C1549" s="180" t="s">
        <v>21</v>
      </c>
      <c r="D1549" s="180" t="s">
        <v>530</v>
      </c>
      <c r="E1549" s="251" t="s">
        <v>194</v>
      </c>
      <c r="F1549" s="251"/>
      <c r="G1549" s="84" t="s">
        <v>77</v>
      </c>
      <c r="H1549" s="85">
        <v>1</v>
      </c>
      <c r="I1549" s="86">
        <v>2.27</v>
      </c>
      <c r="J1549" s="86">
        <v>2.27</v>
      </c>
    </row>
    <row r="1550" spans="1:10" ht="25.5" x14ac:dyDescent="0.2">
      <c r="A1550" s="181"/>
      <c r="B1550" s="181"/>
      <c r="C1550" s="181"/>
      <c r="D1550" s="181"/>
      <c r="E1550" s="181" t="s">
        <v>199</v>
      </c>
      <c r="F1550" s="87">
        <v>6.2</v>
      </c>
      <c r="G1550" s="181" t="s">
        <v>200</v>
      </c>
      <c r="H1550" s="87">
        <v>0</v>
      </c>
      <c r="I1550" s="181" t="s">
        <v>201</v>
      </c>
      <c r="J1550" s="87">
        <v>6.2</v>
      </c>
    </row>
    <row r="1551" spans="1:10" ht="15" thickBot="1" x14ac:dyDescent="0.25">
      <c r="A1551" s="181"/>
      <c r="B1551" s="181"/>
      <c r="C1551" s="181"/>
      <c r="D1551" s="181"/>
      <c r="E1551" s="181" t="s">
        <v>202</v>
      </c>
      <c r="F1551" s="87">
        <v>2.88</v>
      </c>
      <c r="G1551" s="181"/>
      <c r="H1551" s="252" t="s">
        <v>203</v>
      </c>
      <c r="I1551" s="252"/>
      <c r="J1551" s="87">
        <v>14.9</v>
      </c>
    </row>
    <row r="1552" spans="1:10" ht="0.95" customHeight="1" thickTop="1" x14ac:dyDescent="0.2">
      <c r="A1552" s="88"/>
      <c r="B1552" s="88"/>
      <c r="C1552" s="88"/>
      <c r="D1552" s="88"/>
      <c r="E1552" s="88"/>
      <c r="F1552" s="88"/>
      <c r="G1552" s="88"/>
      <c r="H1552" s="88"/>
      <c r="I1552" s="88"/>
      <c r="J1552" s="88"/>
    </row>
    <row r="1553" spans="1:10" ht="18" customHeight="1" x14ac:dyDescent="0.2">
      <c r="A1553" s="182"/>
      <c r="B1553" s="191" t="s">
        <v>6</v>
      </c>
      <c r="C1553" s="182" t="s">
        <v>7</v>
      </c>
      <c r="D1553" s="182" t="s">
        <v>8</v>
      </c>
      <c r="E1553" s="218" t="s">
        <v>180</v>
      </c>
      <c r="F1553" s="218"/>
      <c r="G1553" s="192" t="s">
        <v>9</v>
      </c>
      <c r="H1553" s="191" t="s">
        <v>10</v>
      </c>
      <c r="I1553" s="191" t="s">
        <v>11</v>
      </c>
      <c r="J1553" s="191" t="s">
        <v>13</v>
      </c>
    </row>
    <row r="1554" spans="1:10" ht="48" customHeight="1" x14ac:dyDescent="0.2">
      <c r="A1554" s="183" t="s">
        <v>181</v>
      </c>
      <c r="B1554" s="75" t="s">
        <v>2136</v>
      </c>
      <c r="C1554" s="183" t="s">
        <v>21</v>
      </c>
      <c r="D1554" s="183" t="s">
        <v>2137</v>
      </c>
      <c r="E1554" s="249" t="s">
        <v>208</v>
      </c>
      <c r="F1554" s="249"/>
      <c r="G1554" s="76" t="s">
        <v>212</v>
      </c>
      <c r="H1554" s="77">
        <v>1</v>
      </c>
      <c r="I1554" s="78">
        <v>63.91</v>
      </c>
      <c r="J1554" s="78">
        <v>63.91</v>
      </c>
    </row>
    <row r="1555" spans="1:10" ht="48" customHeight="1" x14ac:dyDescent="0.2">
      <c r="A1555" s="179" t="s">
        <v>183</v>
      </c>
      <c r="B1555" s="79" t="s">
        <v>2165</v>
      </c>
      <c r="C1555" s="179" t="s">
        <v>21</v>
      </c>
      <c r="D1555" s="179" t="s">
        <v>2166</v>
      </c>
      <c r="E1555" s="250" t="s">
        <v>208</v>
      </c>
      <c r="F1555" s="250"/>
      <c r="G1555" s="80" t="s">
        <v>31</v>
      </c>
      <c r="H1555" s="81">
        <v>1</v>
      </c>
      <c r="I1555" s="82">
        <v>35.15</v>
      </c>
      <c r="J1555" s="82">
        <v>35.15</v>
      </c>
    </row>
    <row r="1556" spans="1:10" ht="48" customHeight="1" x14ac:dyDescent="0.2">
      <c r="A1556" s="179" t="s">
        <v>183</v>
      </c>
      <c r="B1556" s="79" t="s">
        <v>2167</v>
      </c>
      <c r="C1556" s="179" t="s">
        <v>21</v>
      </c>
      <c r="D1556" s="179" t="s">
        <v>2168</v>
      </c>
      <c r="E1556" s="250" t="s">
        <v>208</v>
      </c>
      <c r="F1556" s="250"/>
      <c r="G1556" s="80" t="s">
        <v>31</v>
      </c>
      <c r="H1556" s="81">
        <v>1</v>
      </c>
      <c r="I1556" s="82">
        <v>6.04</v>
      </c>
      <c r="J1556" s="82">
        <v>6.04</v>
      </c>
    </row>
    <row r="1557" spans="1:10" ht="48" customHeight="1" x14ac:dyDescent="0.2">
      <c r="A1557" s="179" t="s">
        <v>183</v>
      </c>
      <c r="B1557" s="79" t="s">
        <v>2169</v>
      </c>
      <c r="C1557" s="179" t="s">
        <v>21</v>
      </c>
      <c r="D1557" s="179" t="s">
        <v>2170</v>
      </c>
      <c r="E1557" s="250" t="s">
        <v>208</v>
      </c>
      <c r="F1557" s="250"/>
      <c r="G1557" s="80" t="s">
        <v>31</v>
      </c>
      <c r="H1557" s="81">
        <v>1</v>
      </c>
      <c r="I1557" s="82">
        <v>4.79</v>
      </c>
      <c r="J1557" s="82">
        <v>4.79</v>
      </c>
    </row>
    <row r="1558" spans="1:10" ht="24" customHeight="1" x14ac:dyDescent="0.2">
      <c r="A1558" s="179" t="s">
        <v>183</v>
      </c>
      <c r="B1558" s="79" t="s">
        <v>2171</v>
      </c>
      <c r="C1558" s="179" t="s">
        <v>21</v>
      </c>
      <c r="D1558" s="179" t="s">
        <v>2172</v>
      </c>
      <c r="E1558" s="250" t="s">
        <v>188</v>
      </c>
      <c r="F1558" s="250"/>
      <c r="G1558" s="80" t="s">
        <v>31</v>
      </c>
      <c r="H1558" s="81">
        <v>1</v>
      </c>
      <c r="I1558" s="82">
        <v>17.93</v>
      </c>
      <c r="J1558" s="82">
        <v>17.93</v>
      </c>
    </row>
    <row r="1559" spans="1:10" ht="25.5" x14ac:dyDescent="0.2">
      <c r="A1559" s="181"/>
      <c r="B1559" s="181"/>
      <c r="C1559" s="181"/>
      <c r="D1559" s="181"/>
      <c r="E1559" s="181" t="s">
        <v>199</v>
      </c>
      <c r="F1559" s="87">
        <v>12.58</v>
      </c>
      <c r="G1559" s="181" t="s">
        <v>200</v>
      </c>
      <c r="H1559" s="87">
        <v>0</v>
      </c>
      <c r="I1559" s="181" t="s">
        <v>201</v>
      </c>
      <c r="J1559" s="87">
        <v>12.58</v>
      </c>
    </row>
    <row r="1560" spans="1:10" ht="15" thickBot="1" x14ac:dyDescent="0.25">
      <c r="A1560" s="181"/>
      <c r="B1560" s="181"/>
      <c r="C1560" s="181"/>
      <c r="D1560" s="181"/>
      <c r="E1560" s="181" t="s">
        <v>202</v>
      </c>
      <c r="F1560" s="87">
        <v>15.33</v>
      </c>
      <c r="G1560" s="181"/>
      <c r="H1560" s="252" t="s">
        <v>203</v>
      </c>
      <c r="I1560" s="252"/>
      <c r="J1560" s="87">
        <v>79.239999999999995</v>
      </c>
    </row>
    <row r="1561" spans="1:10" ht="0.95" customHeight="1" thickTop="1" x14ac:dyDescent="0.2">
      <c r="A1561" s="88"/>
      <c r="B1561" s="88"/>
      <c r="C1561" s="88"/>
      <c r="D1561" s="88"/>
      <c r="E1561" s="88"/>
      <c r="F1561" s="88"/>
      <c r="G1561" s="88"/>
      <c r="H1561" s="88"/>
      <c r="I1561" s="88"/>
      <c r="J1561" s="88"/>
    </row>
    <row r="1562" spans="1:10" ht="18" customHeight="1" x14ac:dyDescent="0.2">
      <c r="A1562" s="182"/>
      <c r="B1562" s="191" t="s">
        <v>6</v>
      </c>
      <c r="C1562" s="182" t="s">
        <v>7</v>
      </c>
      <c r="D1562" s="182" t="s">
        <v>8</v>
      </c>
      <c r="E1562" s="218" t="s">
        <v>180</v>
      </c>
      <c r="F1562" s="218"/>
      <c r="G1562" s="192" t="s">
        <v>9</v>
      </c>
      <c r="H1562" s="191" t="s">
        <v>10</v>
      </c>
      <c r="I1562" s="191" t="s">
        <v>11</v>
      </c>
      <c r="J1562" s="191" t="s">
        <v>13</v>
      </c>
    </row>
    <row r="1563" spans="1:10" ht="48" customHeight="1" x14ac:dyDescent="0.2">
      <c r="A1563" s="183" t="s">
        <v>181</v>
      </c>
      <c r="B1563" s="75" t="s">
        <v>2138</v>
      </c>
      <c r="C1563" s="183" t="s">
        <v>21</v>
      </c>
      <c r="D1563" s="183" t="s">
        <v>2139</v>
      </c>
      <c r="E1563" s="249" t="s">
        <v>208</v>
      </c>
      <c r="F1563" s="249"/>
      <c r="G1563" s="76" t="s">
        <v>209</v>
      </c>
      <c r="H1563" s="77">
        <v>1</v>
      </c>
      <c r="I1563" s="78">
        <v>322.58999999999997</v>
      </c>
      <c r="J1563" s="78">
        <v>322.58999999999997</v>
      </c>
    </row>
    <row r="1564" spans="1:10" ht="48" customHeight="1" x14ac:dyDescent="0.2">
      <c r="A1564" s="179" t="s">
        <v>183</v>
      </c>
      <c r="B1564" s="79" t="s">
        <v>2167</v>
      </c>
      <c r="C1564" s="179" t="s">
        <v>21</v>
      </c>
      <c r="D1564" s="179" t="s">
        <v>2168</v>
      </c>
      <c r="E1564" s="250" t="s">
        <v>208</v>
      </c>
      <c r="F1564" s="250"/>
      <c r="G1564" s="80" t="s">
        <v>31</v>
      </c>
      <c r="H1564" s="81">
        <v>1</v>
      </c>
      <c r="I1564" s="82">
        <v>6.04</v>
      </c>
      <c r="J1564" s="82">
        <v>6.04</v>
      </c>
    </row>
    <row r="1565" spans="1:10" ht="48" customHeight="1" x14ac:dyDescent="0.2">
      <c r="A1565" s="179" t="s">
        <v>183</v>
      </c>
      <c r="B1565" s="79" t="s">
        <v>2165</v>
      </c>
      <c r="C1565" s="179" t="s">
        <v>21</v>
      </c>
      <c r="D1565" s="179" t="s">
        <v>2166</v>
      </c>
      <c r="E1565" s="250" t="s">
        <v>208</v>
      </c>
      <c r="F1565" s="250"/>
      <c r="G1565" s="80" t="s">
        <v>31</v>
      </c>
      <c r="H1565" s="81">
        <v>1</v>
      </c>
      <c r="I1565" s="82">
        <v>35.15</v>
      </c>
      <c r="J1565" s="82">
        <v>35.15</v>
      </c>
    </row>
    <row r="1566" spans="1:10" ht="48" customHeight="1" x14ac:dyDescent="0.2">
      <c r="A1566" s="179" t="s">
        <v>183</v>
      </c>
      <c r="B1566" s="79" t="s">
        <v>2173</v>
      </c>
      <c r="C1566" s="179" t="s">
        <v>21</v>
      </c>
      <c r="D1566" s="179" t="s">
        <v>2174</v>
      </c>
      <c r="E1566" s="250" t="s">
        <v>208</v>
      </c>
      <c r="F1566" s="250"/>
      <c r="G1566" s="80" t="s">
        <v>31</v>
      </c>
      <c r="H1566" s="81">
        <v>1</v>
      </c>
      <c r="I1566" s="82">
        <v>58.76</v>
      </c>
      <c r="J1566" s="82">
        <v>58.76</v>
      </c>
    </row>
    <row r="1567" spans="1:10" ht="48" customHeight="1" x14ac:dyDescent="0.2">
      <c r="A1567" s="179" t="s">
        <v>183</v>
      </c>
      <c r="B1567" s="79" t="s">
        <v>2169</v>
      </c>
      <c r="C1567" s="179" t="s">
        <v>21</v>
      </c>
      <c r="D1567" s="179" t="s">
        <v>2170</v>
      </c>
      <c r="E1567" s="250" t="s">
        <v>208</v>
      </c>
      <c r="F1567" s="250"/>
      <c r="G1567" s="80" t="s">
        <v>31</v>
      </c>
      <c r="H1567" s="81">
        <v>1</v>
      </c>
      <c r="I1567" s="82">
        <v>4.79</v>
      </c>
      <c r="J1567" s="82">
        <v>4.79</v>
      </c>
    </row>
    <row r="1568" spans="1:10" ht="48" customHeight="1" x14ac:dyDescent="0.2">
      <c r="A1568" s="179" t="s">
        <v>183</v>
      </c>
      <c r="B1568" s="79" t="s">
        <v>2175</v>
      </c>
      <c r="C1568" s="179" t="s">
        <v>21</v>
      </c>
      <c r="D1568" s="179" t="s">
        <v>2176</v>
      </c>
      <c r="E1568" s="250" t="s">
        <v>208</v>
      </c>
      <c r="F1568" s="250"/>
      <c r="G1568" s="80" t="s">
        <v>31</v>
      </c>
      <c r="H1568" s="81">
        <v>1</v>
      </c>
      <c r="I1568" s="82">
        <v>199.92</v>
      </c>
      <c r="J1568" s="82">
        <v>199.92</v>
      </c>
    </row>
    <row r="1569" spans="1:10" ht="24" customHeight="1" x14ac:dyDescent="0.2">
      <c r="A1569" s="179" t="s">
        <v>183</v>
      </c>
      <c r="B1569" s="79" t="s">
        <v>2171</v>
      </c>
      <c r="C1569" s="179" t="s">
        <v>21</v>
      </c>
      <c r="D1569" s="179" t="s">
        <v>2172</v>
      </c>
      <c r="E1569" s="250" t="s">
        <v>188</v>
      </c>
      <c r="F1569" s="250"/>
      <c r="G1569" s="80" t="s">
        <v>31</v>
      </c>
      <c r="H1569" s="81">
        <v>1</v>
      </c>
      <c r="I1569" s="82">
        <v>17.93</v>
      </c>
      <c r="J1569" s="82">
        <v>17.93</v>
      </c>
    </row>
    <row r="1570" spans="1:10" ht="25.5" x14ac:dyDescent="0.2">
      <c r="A1570" s="181"/>
      <c r="B1570" s="181"/>
      <c r="C1570" s="181"/>
      <c r="D1570" s="181"/>
      <c r="E1570" s="181" t="s">
        <v>199</v>
      </c>
      <c r="F1570" s="87">
        <v>12.58</v>
      </c>
      <c r="G1570" s="181" t="s">
        <v>200</v>
      </c>
      <c r="H1570" s="87">
        <v>0</v>
      </c>
      <c r="I1570" s="181" t="s">
        <v>201</v>
      </c>
      <c r="J1570" s="87">
        <v>12.58</v>
      </c>
    </row>
    <row r="1571" spans="1:10" ht="15" thickBot="1" x14ac:dyDescent="0.25">
      <c r="A1571" s="181"/>
      <c r="B1571" s="181"/>
      <c r="C1571" s="181"/>
      <c r="D1571" s="181"/>
      <c r="E1571" s="181" t="s">
        <v>202</v>
      </c>
      <c r="F1571" s="87">
        <v>77.38</v>
      </c>
      <c r="G1571" s="181"/>
      <c r="H1571" s="252" t="s">
        <v>203</v>
      </c>
      <c r="I1571" s="252"/>
      <c r="J1571" s="87">
        <v>399.97</v>
      </c>
    </row>
    <row r="1572" spans="1:10" ht="0.95" customHeight="1" thickTop="1" x14ac:dyDescent="0.2">
      <c r="A1572" s="88"/>
      <c r="B1572" s="88"/>
      <c r="C1572" s="88"/>
      <c r="D1572" s="88"/>
      <c r="E1572" s="88"/>
      <c r="F1572" s="88"/>
      <c r="G1572" s="88"/>
      <c r="H1572" s="88"/>
      <c r="I1572" s="88"/>
      <c r="J1572" s="88"/>
    </row>
    <row r="1573" spans="1:10" ht="18" customHeight="1" x14ac:dyDescent="0.2">
      <c r="A1573" s="182"/>
      <c r="B1573" s="191" t="s">
        <v>6</v>
      </c>
      <c r="C1573" s="182" t="s">
        <v>7</v>
      </c>
      <c r="D1573" s="182" t="s">
        <v>8</v>
      </c>
      <c r="E1573" s="218" t="s">
        <v>180</v>
      </c>
      <c r="F1573" s="218"/>
      <c r="G1573" s="192" t="s">
        <v>9</v>
      </c>
      <c r="H1573" s="191" t="s">
        <v>10</v>
      </c>
      <c r="I1573" s="191" t="s">
        <v>11</v>
      </c>
      <c r="J1573" s="191" t="s">
        <v>13</v>
      </c>
    </row>
    <row r="1574" spans="1:10" ht="48" customHeight="1" x14ac:dyDescent="0.2">
      <c r="A1574" s="183" t="s">
        <v>181</v>
      </c>
      <c r="B1574" s="75" t="s">
        <v>2165</v>
      </c>
      <c r="C1574" s="183" t="s">
        <v>21</v>
      </c>
      <c r="D1574" s="183" t="s">
        <v>2166</v>
      </c>
      <c r="E1574" s="249" t="s">
        <v>208</v>
      </c>
      <c r="F1574" s="249"/>
      <c r="G1574" s="76" t="s">
        <v>31</v>
      </c>
      <c r="H1574" s="77">
        <v>1</v>
      </c>
      <c r="I1574" s="78">
        <v>35.15</v>
      </c>
      <c r="J1574" s="78">
        <v>35.15</v>
      </c>
    </row>
    <row r="1575" spans="1:10" ht="48" customHeight="1" x14ac:dyDescent="0.2">
      <c r="A1575" s="180" t="s">
        <v>191</v>
      </c>
      <c r="B1575" s="83" t="s">
        <v>2177</v>
      </c>
      <c r="C1575" s="180" t="s">
        <v>21</v>
      </c>
      <c r="D1575" s="180" t="s">
        <v>2178</v>
      </c>
      <c r="E1575" s="251" t="s">
        <v>204</v>
      </c>
      <c r="F1575" s="251"/>
      <c r="G1575" s="84" t="s">
        <v>77</v>
      </c>
      <c r="H1575" s="85">
        <v>3.4199999999999998E-5</v>
      </c>
      <c r="I1575" s="86">
        <v>577854.92000000004</v>
      </c>
      <c r="J1575" s="86">
        <v>19.760000000000002</v>
      </c>
    </row>
    <row r="1576" spans="1:10" ht="36" customHeight="1" x14ac:dyDescent="0.2">
      <c r="A1576" s="180" t="s">
        <v>191</v>
      </c>
      <c r="B1576" s="83" t="s">
        <v>2179</v>
      </c>
      <c r="C1576" s="180" t="s">
        <v>21</v>
      </c>
      <c r="D1576" s="180" t="s">
        <v>2180</v>
      </c>
      <c r="E1576" s="251" t="s">
        <v>194</v>
      </c>
      <c r="F1576" s="251"/>
      <c r="G1576" s="84" t="s">
        <v>77</v>
      </c>
      <c r="H1576" s="85">
        <v>6.0300000000000002E-5</v>
      </c>
      <c r="I1576" s="86">
        <v>255342.23</v>
      </c>
      <c r="J1576" s="86">
        <v>15.39</v>
      </c>
    </row>
    <row r="1577" spans="1:10" ht="25.5" x14ac:dyDescent="0.2">
      <c r="A1577" s="181"/>
      <c r="B1577" s="181"/>
      <c r="C1577" s="181"/>
      <c r="D1577" s="181"/>
      <c r="E1577" s="181" t="s">
        <v>199</v>
      </c>
      <c r="F1577" s="87">
        <v>0</v>
      </c>
      <c r="G1577" s="181" t="s">
        <v>200</v>
      </c>
      <c r="H1577" s="87">
        <v>0</v>
      </c>
      <c r="I1577" s="181" t="s">
        <v>201</v>
      </c>
      <c r="J1577" s="87">
        <v>0</v>
      </c>
    </row>
    <row r="1578" spans="1:10" ht="15" thickBot="1" x14ac:dyDescent="0.25">
      <c r="A1578" s="181"/>
      <c r="B1578" s="181"/>
      <c r="C1578" s="181"/>
      <c r="D1578" s="181"/>
      <c r="E1578" s="181" t="s">
        <v>202</v>
      </c>
      <c r="F1578" s="87">
        <v>8.43</v>
      </c>
      <c r="G1578" s="181"/>
      <c r="H1578" s="252" t="s">
        <v>203</v>
      </c>
      <c r="I1578" s="252"/>
      <c r="J1578" s="87">
        <v>43.58</v>
      </c>
    </row>
    <row r="1579" spans="1:10" ht="0.95" customHeight="1" thickTop="1" x14ac:dyDescent="0.2">
      <c r="A1579" s="88"/>
      <c r="B1579" s="88"/>
      <c r="C1579" s="88"/>
      <c r="D1579" s="88"/>
      <c r="E1579" s="88"/>
      <c r="F1579" s="88"/>
      <c r="G1579" s="88"/>
      <c r="H1579" s="88"/>
      <c r="I1579" s="88"/>
      <c r="J1579" s="88"/>
    </row>
    <row r="1580" spans="1:10" ht="18" customHeight="1" x14ac:dyDescent="0.2">
      <c r="A1580" s="182"/>
      <c r="B1580" s="191" t="s">
        <v>6</v>
      </c>
      <c r="C1580" s="182" t="s">
        <v>7</v>
      </c>
      <c r="D1580" s="182" t="s">
        <v>8</v>
      </c>
      <c r="E1580" s="218" t="s">
        <v>180</v>
      </c>
      <c r="F1580" s="218"/>
      <c r="G1580" s="192" t="s">
        <v>9</v>
      </c>
      <c r="H1580" s="191" t="s">
        <v>10</v>
      </c>
      <c r="I1580" s="191" t="s">
        <v>11</v>
      </c>
      <c r="J1580" s="191" t="s">
        <v>13</v>
      </c>
    </row>
    <row r="1581" spans="1:10" ht="48" customHeight="1" x14ac:dyDescent="0.2">
      <c r="A1581" s="183" t="s">
        <v>181</v>
      </c>
      <c r="B1581" s="75" t="s">
        <v>2169</v>
      </c>
      <c r="C1581" s="183" t="s">
        <v>21</v>
      </c>
      <c r="D1581" s="183" t="s">
        <v>2170</v>
      </c>
      <c r="E1581" s="249" t="s">
        <v>208</v>
      </c>
      <c r="F1581" s="249"/>
      <c r="G1581" s="76" t="s">
        <v>31</v>
      </c>
      <c r="H1581" s="77">
        <v>1</v>
      </c>
      <c r="I1581" s="78">
        <v>4.79</v>
      </c>
      <c r="J1581" s="78">
        <v>4.79</v>
      </c>
    </row>
    <row r="1582" spans="1:10" ht="48" customHeight="1" x14ac:dyDescent="0.2">
      <c r="A1582" s="180" t="s">
        <v>191</v>
      </c>
      <c r="B1582" s="83" t="s">
        <v>2177</v>
      </c>
      <c r="C1582" s="180" t="s">
        <v>21</v>
      </c>
      <c r="D1582" s="180" t="s">
        <v>2178</v>
      </c>
      <c r="E1582" s="251" t="s">
        <v>204</v>
      </c>
      <c r="F1582" s="251"/>
      <c r="G1582" s="84" t="s">
        <v>77</v>
      </c>
      <c r="H1582" s="85">
        <v>5.6999999999999996E-6</v>
      </c>
      <c r="I1582" s="86">
        <v>577854.92000000004</v>
      </c>
      <c r="J1582" s="86">
        <v>3.29</v>
      </c>
    </row>
    <row r="1583" spans="1:10" ht="36" customHeight="1" x14ac:dyDescent="0.2">
      <c r="A1583" s="180" t="s">
        <v>191</v>
      </c>
      <c r="B1583" s="83" t="s">
        <v>2179</v>
      </c>
      <c r="C1583" s="180" t="s">
        <v>21</v>
      </c>
      <c r="D1583" s="180" t="s">
        <v>2180</v>
      </c>
      <c r="E1583" s="251" t="s">
        <v>194</v>
      </c>
      <c r="F1583" s="251"/>
      <c r="G1583" s="84" t="s">
        <v>77</v>
      </c>
      <c r="H1583" s="85">
        <v>5.9000000000000003E-6</v>
      </c>
      <c r="I1583" s="86">
        <v>255342.23</v>
      </c>
      <c r="J1583" s="86">
        <v>1.5</v>
      </c>
    </row>
    <row r="1584" spans="1:10" ht="25.5" x14ac:dyDescent="0.2">
      <c r="A1584" s="181"/>
      <c r="B1584" s="181"/>
      <c r="C1584" s="181"/>
      <c r="D1584" s="181"/>
      <c r="E1584" s="181" t="s">
        <v>199</v>
      </c>
      <c r="F1584" s="87">
        <v>0</v>
      </c>
      <c r="G1584" s="181" t="s">
        <v>200</v>
      </c>
      <c r="H1584" s="87">
        <v>0</v>
      </c>
      <c r="I1584" s="181" t="s">
        <v>201</v>
      </c>
      <c r="J1584" s="87">
        <v>0</v>
      </c>
    </row>
    <row r="1585" spans="1:10" ht="15" thickBot="1" x14ac:dyDescent="0.25">
      <c r="A1585" s="181"/>
      <c r="B1585" s="181"/>
      <c r="C1585" s="181"/>
      <c r="D1585" s="181"/>
      <c r="E1585" s="181" t="s">
        <v>202</v>
      </c>
      <c r="F1585" s="87">
        <v>1.1399999999999999</v>
      </c>
      <c r="G1585" s="181"/>
      <c r="H1585" s="252" t="s">
        <v>203</v>
      </c>
      <c r="I1585" s="252"/>
      <c r="J1585" s="87">
        <v>5.93</v>
      </c>
    </row>
    <row r="1586" spans="1:10" ht="0.95" customHeight="1" thickTop="1" x14ac:dyDescent="0.2">
      <c r="A1586" s="88"/>
      <c r="B1586" s="88"/>
      <c r="C1586" s="88"/>
      <c r="D1586" s="88"/>
      <c r="E1586" s="88"/>
      <c r="F1586" s="88"/>
      <c r="G1586" s="88"/>
      <c r="H1586" s="88"/>
      <c r="I1586" s="88"/>
      <c r="J1586" s="88"/>
    </row>
    <row r="1587" spans="1:10" ht="18" customHeight="1" x14ac:dyDescent="0.2">
      <c r="A1587" s="182"/>
      <c r="B1587" s="191" t="s">
        <v>6</v>
      </c>
      <c r="C1587" s="182" t="s">
        <v>7</v>
      </c>
      <c r="D1587" s="182" t="s">
        <v>8</v>
      </c>
      <c r="E1587" s="218" t="s">
        <v>180</v>
      </c>
      <c r="F1587" s="218"/>
      <c r="G1587" s="192" t="s">
        <v>9</v>
      </c>
      <c r="H1587" s="191" t="s">
        <v>10</v>
      </c>
      <c r="I1587" s="191" t="s">
        <v>11</v>
      </c>
      <c r="J1587" s="191" t="s">
        <v>13</v>
      </c>
    </row>
    <row r="1588" spans="1:10" ht="48" customHeight="1" x14ac:dyDescent="0.2">
      <c r="A1588" s="183" t="s">
        <v>181</v>
      </c>
      <c r="B1588" s="75" t="s">
        <v>2167</v>
      </c>
      <c r="C1588" s="183" t="s">
        <v>21</v>
      </c>
      <c r="D1588" s="183" t="s">
        <v>2168</v>
      </c>
      <c r="E1588" s="249" t="s">
        <v>208</v>
      </c>
      <c r="F1588" s="249"/>
      <c r="G1588" s="76" t="s">
        <v>31</v>
      </c>
      <c r="H1588" s="77">
        <v>1</v>
      </c>
      <c r="I1588" s="78">
        <v>6.04</v>
      </c>
      <c r="J1588" s="78">
        <v>6.04</v>
      </c>
    </row>
    <row r="1589" spans="1:10" ht="48" customHeight="1" x14ac:dyDescent="0.2">
      <c r="A1589" s="180" t="s">
        <v>191</v>
      </c>
      <c r="B1589" s="83" t="s">
        <v>2177</v>
      </c>
      <c r="C1589" s="180" t="s">
        <v>21</v>
      </c>
      <c r="D1589" s="180" t="s">
        <v>2178</v>
      </c>
      <c r="E1589" s="251" t="s">
        <v>204</v>
      </c>
      <c r="F1589" s="251"/>
      <c r="G1589" s="84" t="s">
        <v>77</v>
      </c>
      <c r="H1589" s="85">
        <v>7.1999999999999997E-6</v>
      </c>
      <c r="I1589" s="86">
        <v>577854.92000000004</v>
      </c>
      <c r="J1589" s="86">
        <v>4.16</v>
      </c>
    </row>
    <row r="1590" spans="1:10" ht="36" customHeight="1" x14ac:dyDescent="0.2">
      <c r="A1590" s="180" t="s">
        <v>191</v>
      </c>
      <c r="B1590" s="83" t="s">
        <v>2179</v>
      </c>
      <c r="C1590" s="180" t="s">
        <v>21</v>
      </c>
      <c r="D1590" s="180" t="s">
        <v>2180</v>
      </c>
      <c r="E1590" s="251" t="s">
        <v>194</v>
      </c>
      <c r="F1590" s="251"/>
      <c r="G1590" s="84" t="s">
        <v>77</v>
      </c>
      <c r="H1590" s="85">
        <v>7.4000000000000003E-6</v>
      </c>
      <c r="I1590" s="86">
        <v>255342.23</v>
      </c>
      <c r="J1590" s="86">
        <v>1.88</v>
      </c>
    </row>
    <row r="1591" spans="1:10" ht="25.5" x14ac:dyDescent="0.2">
      <c r="A1591" s="181"/>
      <c r="B1591" s="181"/>
      <c r="C1591" s="181"/>
      <c r="D1591" s="181"/>
      <c r="E1591" s="181" t="s">
        <v>199</v>
      </c>
      <c r="F1591" s="87">
        <v>0</v>
      </c>
      <c r="G1591" s="181" t="s">
        <v>200</v>
      </c>
      <c r="H1591" s="87">
        <v>0</v>
      </c>
      <c r="I1591" s="181" t="s">
        <v>201</v>
      </c>
      <c r="J1591" s="87">
        <v>0</v>
      </c>
    </row>
    <row r="1592" spans="1:10" ht="15" thickBot="1" x14ac:dyDescent="0.25">
      <c r="A1592" s="181"/>
      <c r="B1592" s="181"/>
      <c r="C1592" s="181"/>
      <c r="D1592" s="181"/>
      <c r="E1592" s="181" t="s">
        <v>202</v>
      </c>
      <c r="F1592" s="87">
        <v>1.44</v>
      </c>
      <c r="G1592" s="181"/>
      <c r="H1592" s="252" t="s">
        <v>203</v>
      </c>
      <c r="I1592" s="252"/>
      <c r="J1592" s="87">
        <v>7.48</v>
      </c>
    </row>
    <row r="1593" spans="1:10" ht="0.95" customHeight="1" thickTop="1" x14ac:dyDescent="0.2">
      <c r="A1593" s="88"/>
      <c r="B1593" s="88"/>
      <c r="C1593" s="88"/>
      <c r="D1593" s="88"/>
      <c r="E1593" s="88"/>
      <c r="F1593" s="88"/>
      <c r="G1593" s="88"/>
      <c r="H1593" s="88"/>
      <c r="I1593" s="88"/>
      <c r="J1593" s="88"/>
    </row>
    <row r="1594" spans="1:10" ht="18" customHeight="1" x14ac:dyDescent="0.2">
      <c r="A1594" s="182"/>
      <c r="B1594" s="191" t="s">
        <v>6</v>
      </c>
      <c r="C1594" s="182" t="s">
        <v>7</v>
      </c>
      <c r="D1594" s="182" t="s">
        <v>8</v>
      </c>
      <c r="E1594" s="218" t="s">
        <v>180</v>
      </c>
      <c r="F1594" s="218"/>
      <c r="G1594" s="192" t="s">
        <v>9</v>
      </c>
      <c r="H1594" s="191" t="s">
        <v>10</v>
      </c>
      <c r="I1594" s="191" t="s">
        <v>11</v>
      </c>
      <c r="J1594" s="191" t="s">
        <v>13</v>
      </c>
    </row>
    <row r="1595" spans="1:10" ht="48" customHeight="1" x14ac:dyDescent="0.2">
      <c r="A1595" s="183" t="s">
        <v>181</v>
      </c>
      <c r="B1595" s="75" t="s">
        <v>2173</v>
      </c>
      <c r="C1595" s="183" t="s">
        <v>21</v>
      </c>
      <c r="D1595" s="183" t="s">
        <v>2174</v>
      </c>
      <c r="E1595" s="249" t="s">
        <v>208</v>
      </c>
      <c r="F1595" s="249"/>
      <c r="G1595" s="76" t="s">
        <v>31</v>
      </c>
      <c r="H1595" s="77">
        <v>1</v>
      </c>
      <c r="I1595" s="78">
        <v>58.76</v>
      </c>
      <c r="J1595" s="78">
        <v>58.76</v>
      </c>
    </row>
    <row r="1596" spans="1:10" ht="48" customHeight="1" x14ac:dyDescent="0.2">
      <c r="A1596" s="180" t="s">
        <v>191</v>
      </c>
      <c r="B1596" s="83" t="s">
        <v>2177</v>
      </c>
      <c r="C1596" s="180" t="s">
        <v>21</v>
      </c>
      <c r="D1596" s="180" t="s">
        <v>2178</v>
      </c>
      <c r="E1596" s="251" t="s">
        <v>204</v>
      </c>
      <c r="F1596" s="251"/>
      <c r="G1596" s="84" t="s">
        <v>77</v>
      </c>
      <c r="H1596" s="85">
        <v>6.4200000000000002E-5</v>
      </c>
      <c r="I1596" s="86">
        <v>577854.92000000004</v>
      </c>
      <c r="J1596" s="86">
        <v>37.090000000000003</v>
      </c>
    </row>
    <row r="1597" spans="1:10" ht="36" customHeight="1" x14ac:dyDescent="0.2">
      <c r="A1597" s="180" t="s">
        <v>191</v>
      </c>
      <c r="B1597" s="83" t="s">
        <v>2179</v>
      </c>
      <c r="C1597" s="180" t="s">
        <v>21</v>
      </c>
      <c r="D1597" s="180" t="s">
        <v>2180</v>
      </c>
      <c r="E1597" s="251" t="s">
        <v>194</v>
      </c>
      <c r="F1597" s="251"/>
      <c r="G1597" s="84" t="s">
        <v>77</v>
      </c>
      <c r="H1597" s="85">
        <v>8.4900000000000004E-5</v>
      </c>
      <c r="I1597" s="86">
        <v>255342.23</v>
      </c>
      <c r="J1597" s="86">
        <v>21.67</v>
      </c>
    </row>
    <row r="1598" spans="1:10" ht="25.5" x14ac:dyDescent="0.2">
      <c r="A1598" s="181"/>
      <c r="B1598" s="181"/>
      <c r="C1598" s="181"/>
      <c r="D1598" s="181"/>
      <c r="E1598" s="181" t="s">
        <v>199</v>
      </c>
      <c r="F1598" s="87">
        <v>0</v>
      </c>
      <c r="G1598" s="181" t="s">
        <v>200</v>
      </c>
      <c r="H1598" s="87">
        <v>0</v>
      </c>
      <c r="I1598" s="181" t="s">
        <v>201</v>
      </c>
      <c r="J1598" s="87">
        <v>0</v>
      </c>
    </row>
    <row r="1599" spans="1:10" ht="15" thickBot="1" x14ac:dyDescent="0.25">
      <c r="A1599" s="181"/>
      <c r="B1599" s="181"/>
      <c r="C1599" s="181"/>
      <c r="D1599" s="181"/>
      <c r="E1599" s="181" t="s">
        <v>202</v>
      </c>
      <c r="F1599" s="87">
        <v>14.09</v>
      </c>
      <c r="G1599" s="181"/>
      <c r="H1599" s="252" t="s">
        <v>203</v>
      </c>
      <c r="I1599" s="252"/>
      <c r="J1599" s="87">
        <v>72.849999999999994</v>
      </c>
    </row>
    <row r="1600" spans="1:10" ht="0.95" customHeight="1" thickTop="1" x14ac:dyDescent="0.2">
      <c r="A1600" s="88"/>
      <c r="B1600" s="88"/>
      <c r="C1600" s="88"/>
      <c r="D1600" s="88"/>
      <c r="E1600" s="88"/>
      <c r="F1600" s="88"/>
      <c r="G1600" s="88"/>
      <c r="H1600" s="88"/>
      <c r="I1600" s="88"/>
      <c r="J1600" s="88"/>
    </row>
    <row r="1601" spans="1:10" ht="18" customHeight="1" x14ac:dyDescent="0.2">
      <c r="A1601" s="182"/>
      <c r="B1601" s="191" t="s">
        <v>6</v>
      </c>
      <c r="C1601" s="182" t="s">
        <v>7</v>
      </c>
      <c r="D1601" s="182" t="s">
        <v>8</v>
      </c>
      <c r="E1601" s="218" t="s">
        <v>180</v>
      </c>
      <c r="F1601" s="218"/>
      <c r="G1601" s="192" t="s">
        <v>9</v>
      </c>
      <c r="H1601" s="191" t="s">
        <v>10</v>
      </c>
      <c r="I1601" s="191" t="s">
        <v>11</v>
      </c>
      <c r="J1601" s="191" t="s">
        <v>13</v>
      </c>
    </row>
    <row r="1602" spans="1:10" ht="48" customHeight="1" x14ac:dyDescent="0.2">
      <c r="A1602" s="183" t="s">
        <v>181</v>
      </c>
      <c r="B1602" s="75" t="s">
        <v>2175</v>
      </c>
      <c r="C1602" s="183" t="s">
        <v>21</v>
      </c>
      <c r="D1602" s="183" t="s">
        <v>2176</v>
      </c>
      <c r="E1602" s="249" t="s">
        <v>208</v>
      </c>
      <c r="F1602" s="249"/>
      <c r="G1602" s="76" t="s">
        <v>31</v>
      </c>
      <c r="H1602" s="77">
        <v>1</v>
      </c>
      <c r="I1602" s="78">
        <v>199.92</v>
      </c>
      <c r="J1602" s="78">
        <v>199.92</v>
      </c>
    </row>
    <row r="1603" spans="1:10" ht="24" customHeight="1" x14ac:dyDescent="0.2">
      <c r="A1603" s="180" t="s">
        <v>191</v>
      </c>
      <c r="B1603" s="83" t="s">
        <v>853</v>
      </c>
      <c r="C1603" s="180" t="s">
        <v>21</v>
      </c>
      <c r="D1603" s="180" t="s">
        <v>854</v>
      </c>
      <c r="E1603" s="251" t="s">
        <v>194</v>
      </c>
      <c r="F1603" s="251"/>
      <c r="G1603" s="84" t="s">
        <v>242</v>
      </c>
      <c r="H1603" s="85">
        <v>34</v>
      </c>
      <c r="I1603" s="86">
        <v>5.88</v>
      </c>
      <c r="J1603" s="86">
        <v>199.92</v>
      </c>
    </row>
    <row r="1604" spans="1:10" ht="25.5" x14ac:dyDescent="0.2">
      <c r="A1604" s="181"/>
      <c r="B1604" s="181"/>
      <c r="C1604" s="181"/>
      <c r="D1604" s="181"/>
      <c r="E1604" s="181" t="s">
        <v>199</v>
      </c>
      <c r="F1604" s="87">
        <v>0</v>
      </c>
      <c r="G1604" s="181" t="s">
        <v>200</v>
      </c>
      <c r="H1604" s="87">
        <v>0</v>
      </c>
      <c r="I1604" s="181" t="s">
        <v>201</v>
      </c>
      <c r="J1604" s="87">
        <v>0</v>
      </c>
    </row>
    <row r="1605" spans="1:10" ht="15" thickBot="1" x14ac:dyDescent="0.25">
      <c r="A1605" s="181"/>
      <c r="B1605" s="181"/>
      <c r="C1605" s="181"/>
      <c r="D1605" s="181"/>
      <c r="E1605" s="181" t="s">
        <v>202</v>
      </c>
      <c r="F1605" s="87">
        <v>47.96</v>
      </c>
      <c r="G1605" s="181"/>
      <c r="H1605" s="252" t="s">
        <v>203</v>
      </c>
      <c r="I1605" s="252"/>
      <c r="J1605" s="87">
        <v>247.88</v>
      </c>
    </row>
    <row r="1606" spans="1:10" ht="0.95" customHeight="1" thickTop="1" x14ac:dyDescent="0.2">
      <c r="A1606" s="88"/>
      <c r="B1606" s="88"/>
      <c r="C1606" s="88"/>
      <c r="D1606" s="88"/>
      <c r="E1606" s="88"/>
      <c r="F1606" s="88"/>
      <c r="G1606" s="88"/>
      <c r="H1606" s="88"/>
      <c r="I1606" s="88"/>
      <c r="J1606" s="88"/>
    </row>
    <row r="1607" spans="1:10" ht="18" customHeight="1" x14ac:dyDescent="0.2">
      <c r="A1607" s="182"/>
      <c r="B1607" s="191" t="s">
        <v>6</v>
      </c>
      <c r="C1607" s="182" t="s">
        <v>7</v>
      </c>
      <c r="D1607" s="182" t="s">
        <v>8</v>
      </c>
      <c r="E1607" s="218" t="s">
        <v>180</v>
      </c>
      <c r="F1607" s="218"/>
      <c r="G1607" s="192" t="s">
        <v>9</v>
      </c>
      <c r="H1607" s="191" t="s">
        <v>10</v>
      </c>
      <c r="I1607" s="191" t="s">
        <v>11</v>
      </c>
      <c r="J1607" s="191" t="s">
        <v>13</v>
      </c>
    </row>
    <row r="1608" spans="1:10" ht="24" customHeight="1" x14ac:dyDescent="0.2">
      <c r="A1608" s="183" t="s">
        <v>181</v>
      </c>
      <c r="B1608" s="75" t="s">
        <v>303</v>
      </c>
      <c r="C1608" s="183" t="s">
        <v>21</v>
      </c>
      <c r="D1608" s="183" t="s">
        <v>304</v>
      </c>
      <c r="E1608" s="249" t="s">
        <v>188</v>
      </c>
      <c r="F1608" s="249"/>
      <c r="G1608" s="76" t="s">
        <v>31</v>
      </c>
      <c r="H1608" s="77">
        <v>1</v>
      </c>
      <c r="I1608" s="78">
        <v>19.940000000000001</v>
      </c>
      <c r="J1608" s="78">
        <v>19.940000000000001</v>
      </c>
    </row>
    <row r="1609" spans="1:10" ht="24" customHeight="1" x14ac:dyDescent="0.2">
      <c r="A1609" s="179" t="s">
        <v>183</v>
      </c>
      <c r="B1609" s="79" t="s">
        <v>670</v>
      </c>
      <c r="C1609" s="179" t="s">
        <v>21</v>
      </c>
      <c r="D1609" s="179" t="s">
        <v>671</v>
      </c>
      <c r="E1609" s="250" t="s">
        <v>188</v>
      </c>
      <c r="F1609" s="250"/>
      <c r="G1609" s="80" t="s">
        <v>31</v>
      </c>
      <c r="H1609" s="81">
        <v>1</v>
      </c>
      <c r="I1609" s="82">
        <v>0.16</v>
      </c>
      <c r="J1609" s="82">
        <v>0.16</v>
      </c>
    </row>
    <row r="1610" spans="1:10" ht="24" customHeight="1" x14ac:dyDescent="0.2">
      <c r="A1610" s="180" t="s">
        <v>191</v>
      </c>
      <c r="B1610" s="83" t="s">
        <v>570</v>
      </c>
      <c r="C1610" s="180" t="s">
        <v>21</v>
      </c>
      <c r="D1610" s="180" t="s">
        <v>571</v>
      </c>
      <c r="E1610" s="251" t="s">
        <v>222</v>
      </c>
      <c r="F1610" s="251"/>
      <c r="G1610" s="84" t="s">
        <v>31</v>
      </c>
      <c r="H1610" s="85">
        <v>1</v>
      </c>
      <c r="I1610" s="86">
        <v>2.83</v>
      </c>
      <c r="J1610" s="86">
        <v>2.83</v>
      </c>
    </row>
    <row r="1611" spans="1:10" ht="24" customHeight="1" x14ac:dyDescent="0.2">
      <c r="A1611" s="180" t="s">
        <v>191</v>
      </c>
      <c r="B1611" s="83" t="s">
        <v>672</v>
      </c>
      <c r="C1611" s="180" t="s">
        <v>21</v>
      </c>
      <c r="D1611" s="180" t="s">
        <v>673</v>
      </c>
      <c r="E1611" s="251" t="s">
        <v>219</v>
      </c>
      <c r="F1611" s="251"/>
      <c r="G1611" s="84" t="s">
        <v>31</v>
      </c>
      <c r="H1611" s="85">
        <v>1</v>
      </c>
      <c r="I1611" s="86">
        <v>13.49</v>
      </c>
      <c r="J1611" s="86">
        <v>13.49</v>
      </c>
    </row>
    <row r="1612" spans="1:10" ht="24" customHeight="1" x14ac:dyDescent="0.2">
      <c r="A1612" s="180" t="s">
        <v>191</v>
      </c>
      <c r="B1612" s="83" t="s">
        <v>582</v>
      </c>
      <c r="C1612" s="180" t="s">
        <v>21</v>
      </c>
      <c r="D1612" s="180" t="s">
        <v>583</v>
      </c>
      <c r="E1612" s="251" t="s">
        <v>204</v>
      </c>
      <c r="F1612" s="251"/>
      <c r="G1612" s="84" t="s">
        <v>31</v>
      </c>
      <c r="H1612" s="85">
        <v>1</v>
      </c>
      <c r="I1612" s="86">
        <v>1.26</v>
      </c>
      <c r="J1612" s="86">
        <v>1.26</v>
      </c>
    </row>
    <row r="1613" spans="1:10" ht="24" customHeight="1" x14ac:dyDescent="0.2">
      <c r="A1613" s="180" t="s">
        <v>191</v>
      </c>
      <c r="B1613" s="83" t="s">
        <v>220</v>
      </c>
      <c r="C1613" s="180" t="s">
        <v>21</v>
      </c>
      <c r="D1613" s="180" t="s">
        <v>221</v>
      </c>
      <c r="E1613" s="251" t="s">
        <v>222</v>
      </c>
      <c r="F1613" s="251"/>
      <c r="G1613" s="84" t="s">
        <v>31</v>
      </c>
      <c r="H1613" s="85">
        <v>1</v>
      </c>
      <c r="I1613" s="86">
        <v>0.81</v>
      </c>
      <c r="J1613" s="86">
        <v>0.81</v>
      </c>
    </row>
    <row r="1614" spans="1:10" ht="24" customHeight="1" x14ac:dyDescent="0.2">
      <c r="A1614" s="180" t="s">
        <v>191</v>
      </c>
      <c r="B1614" s="83" t="s">
        <v>584</v>
      </c>
      <c r="C1614" s="180" t="s">
        <v>21</v>
      </c>
      <c r="D1614" s="180" t="s">
        <v>585</v>
      </c>
      <c r="E1614" s="251" t="s">
        <v>204</v>
      </c>
      <c r="F1614" s="251"/>
      <c r="G1614" s="84" t="s">
        <v>31</v>
      </c>
      <c r="H1614" s="85">
        <v>1</v>
      </c>
      <c r="I1614" s="86">
        <v>0.45</v>
      </c>
      <c r="J1614" s="86">
        <v>0.45</v>
      </c>
    </row>
    <row r="1615" spans="1:10" ht="24" customHeight="1" x14ac:dyDescent="0.2">
      <c r="A1615" s="180" t="s">
        <v>191</v>
      </c>
      <c r="B1615" s="83" t="s">
        <v>223</v>
      </c>
      <c r="C1615" s="180" t="s">
        <v>21</v>
      </c>
      <c r="D1615" s="180" t="s">
        <v>224</v>
      </c>
      <c r="E1615" s="251" t="s">
        <v>225</v>
      </c>
      <c r="F1615" s="251"/>
      <c r="G1615" s="84" t="s">
        <v>31</v>
      </c>
      <c r="H1615" s="85">
        <v>1</v>
      </c>
      <c r="I1615" s="86">
        <v>0.06</v>
      </c>
      <c r="J1615" s="86">
        <v>0.06</v>
      </c>
    </row>
    <row r="1616" spans="1:10" ht="24" customHeight="1" x14ac:dyDescent="0.2">
      <c r="A1616" s="180" t="s">
        <v>191</v>
      </c>
      <c r="B1616" s="83" t="s">
        <v>576</v>
      </c>
      <c r="C1616" s="180" t="s">
        <v>21</v>
      </c>
      <c r="D1616" s="180" t="s">
        <v>577</v>
      </c>
      <c r="E1616" s="251" t="s">
        <v>320</v>
      </c>
      <c r="F1616" s="251"/>
      <c r="G1616" s="84" t="s">
        <v>31</v>
      </c>
      <c r="H1616" s="85">
        <v>1</v>
      </c>
      <c r="I1616" s="86">
        <v>0.88</v>
      </c>
      <c r="J1616" s="86">
        <v>0.88</v>
      </c>
    </row>
    <row r="1617" spans="1:10" ht="25.5" x14ac:dyDescent="0.2">
      <c r="A1617" s="181"/>
      <c r="B1617" s="181"/>
      <c r="C1617" s="181"/>
      <c r="D1617" s="181"/>
      <c r="E1617" s="181" t="s">
        <v>199</v>
      </c>
      <c r="F1617" s="87">
        <v>13.65</v>
      </c>
      <c r="G1617" s="181" t="s">
        <v>200</v>
      </c>
      <c r="H1617" s="87">
        <v>0</v>
      </c>
      <c r="I1617" s="181" t="s">
        <v>201</v>
      </c>
      <c r="J1617" s="87">
        <v>13.65</v>
      </c>
    </row>
    <row r="1618" spans="1:10" ht="15" thickBot="1" x14ac:dyDescent="0.25">
      <c r="A1618" s="181"/>
      <c r="B1618" s="181"/>
      <c r="C1618" s="181"/>
      <c r="D1618" s="181"/>
      <c r="E1618" s="181" t="s">
        <v>202</v>
      </c>
      <c r="F1618" s="87">
        <v>4.78</v>
      </c>
      <c r="G1618" s="181"/>
      <c r="H1618" s="252" t="s">
        <v>203</v>
      </c>
      <c r="I1618" s="252"/>
      <c r="J1618" s="87">
        <v>24.72</v>
      </c>
    </row>
    <row r="1619" spans="1:10" ht="0.95" customHeight="1" thickTop="1" x14ac:dyDescent="0.2">
      <c r="A1619" s="88"/>
      <c r="B1619" s="88"/>
      <c r="C1619" s="88"/>
      <c r="D1619" s="88"/>
      <c r="E1619" s="88"/>
      <c r="F1619" s="88"/>
      <c r="G1619" s="88"/>
      <c r="H1619" s="88"/>
      <c r="I1619" s="88"/>
      <c r="J1619" s="88"/>
    </row>
    <row r="1620" spans="1:10" ht="18" customHeight="1" x14ac:dyDescent="0.2">
      <c r="A1620" s="182"/>
      <c r="B1620" s="191" t="s">
        <v>6</v>
      </c>
      <c r="C1620" s="182" t="s">
        <v>7</v>
      </c>
      <c r="D1620" s="182" t="s">
        <v>8</v>
      </c>
      <c r="E1620" s="218" t="s">
        <v>180</v>
      </c>
      <c r="F1620" s="218"/>
      <c r="G1620" s="192" t="s">
        <v>9</v>
      </c>
      <c r="H1620" s="191" t="s">
        <v>10</v>
      </c>
      <c r="I1620" s="191" t="s">
        <v>11</v>
      </c>
      <c r="J1620" s="191" t="s">
        <v>13</v>
      </c>
    </row>
    <row r="1621" spans="1:10" ht="24" customHeight="1" x14ac:dyDescent="0.2">
      <c r="A1621" s="183" t="s">
        <v>181</v>
      </c>
      <c r="B1621" s="75" t="s">
        <v>186</v>
      </c>
      <c r="C1621" s="183" t="s">
        <v>21</v>
      </c>
      <c r="D1621" s="183" t="s">
        <v>187</v>
      </c>
      <c r="E1621" s="249" t="s">
        <v>188</v>
      </c>
      <c r="F1621" s="249"/>
      <c r="G1621" s="76" t="s">
        <v>31</v>
      </c>
      <c r="H1621" s="77">
        <v>1</v>
      </c>
      <c r="I1621" s="78">
        <v>20.59</v>
      </c>
      <c r="J1621" s="78">
        <v>20.59</v>
      </c>
    </row>
    <row r="1622" spans="1:10" ht="24" customHeight="1" x14ac:dyDescent="0.2">
      <c r="A1622" s="179" t="s">
        <v>183</v>
      </c>
      <c r="B1622" s="79" t="s">
        <v>674</v>
      </c>
      <c r="C1622" s="179" t="s">
        <v>21</v>
      </c>
      <c r="D1622" s="179" t="s">
        <v>675</v>
      </c>
      <c r="E1622" s="250" t="s">
        <v>188</v>
      </c>
      <c r="F1622" s="250"/>
      <c r="G1622" s="80" t="s">
        <v>31</v>
      </c>
      <c r="H1622" s="81">
        <v>1</v>
      </c>
      <c r="I1622" s="82">
        <v>0.13</v>
      </c>
      <c r="J1622" s="82">
        <v>0.13</v>
      </c>
    </row>
    <row r="1623" spans="1:10" ht="24" customHeight="1" x14ac:dyDescent="0.2">
      <c r="A1623" s="180" t="s">
        <v>191</v>
      </c>
      <c r="B1623" s="83" t="s">
        <v>570</v>
      </c>
      <c r="C1623" s="180" t="s">
        <v>21</v>
      </c>
      <c r="D1623" s="180" t="s">
        <v>571</v>
      </c>
      <c r="E1623" s="251" t="s">
        <v>222</v>
      </c>
      <c r="F1623" s="251"/>
      <c r="G1623" s="84" t="s">
        <v>31</v>
      </c>
      <c r="H1623" s="85">
        <v>1</v>
      </c>
      <c r="I1623" s="86">
        <v>2.83</v>
      </c>
      <c r="J1623" s="86">
        <v>2.83</v>
      </c>
    </row>
    <row r="1624" spans="1:10" ht="24" customHeight="1" x14ac:dyDescent="0.2">
      <c r="A1624" s="180" t="s">
        <v>191</v>
      </c>
      <c r="B1624" s="83" t="s">
        <v>676</v>
      </c>
      <c r="C1624" s="180" t="s">
        <v>21</v>
      </c>
      <c r="D1624" s="180" t="s">
        <v>677</v>
      </c>
      <c r="E1624" s="251" t="s">
        <v>219</v>
      </c>
      <c r="F1624" s="251"/>
      <c r="G1624" s="84" t="s">
        <v>31</v>
      </c>
      <c r="H1624" s="85">
        <v>1</v>
      </c>
      <c r="I1624" s="86">
        <v>14.17</v>
      </c>
      <c r="J1624" s="86">
        <v>14.17</v>
      </c>
    </row>
    <row r="1625" spans="1:10" ht="24" customHeight="1" x14ac:dyDescent="0.2">
      <c r="A1625" s="180" t="s">
        <v>191</v>
      </c>
      <c r="B1625" s="83" t="s">
        <v>582</v>
      </c>
      <c r="C1625" s="180" t="s">
        <v>21</v>
      </c>
      <c r="D1625" s="180" t="s">
        <v>583</v>
      </c>
      <c r="E1625" s="251" t="s">
        <v>204</v>
      </c>
      <c r="F1625" s="251"/>
      <c r="G1625" s="84" t="s">
        <v>31</v>
      </c>
      <c r="H1625" s="85">
        <v>1</v>
      </c>
      <c r="I1625" s="86">
        <v>1.26</v>
      </c>
      <c r="J1625" s="86">
        <v>1.26</v>
      </c>
    </row>
    <row r="1626" spans="1:10" ht="24" customHeight="1" x14ac:dyDescent="0.2">
      <c r="A1626" s="180" t="s">
        <v>191</v>
      </c>
      <c r="B1626" s="83" t="s">
        <v>220</v>
      </c>
      <c r="C1626" s="180" t="s">
        <v>21</v>
      </c>
      <c r="D1626" s="180" t="s">
        <v>221</v>
      </c>
      <c r="E1626" s="251" t="s">
        <v>222</v>
      </c>
      <c r="F1626" s="251"/>
      <c r="G1626" s="84" t="s">
        <v>31</v>
      </c>
      <c r="H1626" s="85">
        <v>1</v>
      </c>
      <c r="I1626" s="86">
        <v>0.81</v>
      </c>
      <c r="J1626" s="86">
        <v>0.81</v>
      </c>
    </row>
    <row r="1627" spans="1:10" ht="24" customHeight="1" x14ac:dyDescent="0.2">
      <c r="A1627" s="180" t="s">
        <v>191</v>
      </c>
      <c r="B1627" s="83" t="s">
        <v>584</v>
      </c>
      <c r="C1627" s="180" t="s">
        <v>21</v>
      </c>
      <c r="D1627" s="180" t="s">
        <v>585</v>
      </c>
      <c r="E1627" s="251" t="s">
        <v>204</v>
      </c>
      <c r="F1627" s="251"/>
      <c r="G1627" s="84" t="s">
        <v>31</v>
      </c>
      <c r="H1627" s="85">
        <v>1</v>
      </c>
      <c r="I1627" s="86">
        <v>0.45</v>
      </c>
      <c r="J1627" s="86">
        <v>0.45</v>
      </c>
    </row>
    <row r="1628" spans="1:10" ht="24" customHeight="1" x14ac:dyDescent="0.2">
      <c r="A1628" s="180" t="s">
        <v>191</v>
      </c>
      <c r="B1628" s="83" t="s">
        <v>223</v>
      </c>
      <c r="C1628" s="180" t="s">
        <v>21</v>
      </c>
      <c r="D1628" s="180" t="s">
        <v>224</v>
      </c>
      <c r="E1628" s="251" t="s">
        <v>225</v>
      </c>
      <c r="F1628" s="251"/>
      <c r="G1628" s="84" t="s">
        <v>31</v>
      </c>
      <c r="H1628" s="85">
        <v>1</v>
      </c>
      <c r="I1628" s="86">
        <v>0.06</v>
      </c>
      <c r="J1628" s="86">
        <v>0.06</v>
      </c>
    </row>
    <row r="1629" spans="1:10" ht="24" customHeight="1" x14ac:dyDescent="0.2">
      <c r="A1629" s="180" t="s">
        <v>191</v>
      </c>
      <c r="B1629" s="83" t="s">
        <v>576</v>
      </c>
      <c r="C1629" s="180" t="s">
        <v>21</v>
      </c>
      <c r="D1629" s="180" t="s">
        <v>577</v>
      </c>
      <c r="E1629" s="251" t="s">
        <v>320</v>
      </c>
      <c r="F1629" s="251"/>
      <c r="G1629" s="84" t="s">
        <v>31</v>
      </c>
      <c r="H1629" s="85">
        <v>1</v>
      </c>
      <c r="I1629" s="86">
        <v>0.88</v>
      </c>
      <c r="J1629" s="86">
        <v>0.88</v>
      </c>
    </row>
    <row r="1630" spans="1:10" ht="25.5" x14ac:dyDescent="0.2">
      <c r="A1630" s="181"/>
      <c r="B1630" s="181"/>
      <c r="C1630" s="181"/>
      <c r="D1630" s="181"/>
      <c r="E1630" s="181" t="s">
        <v>199</v>
      </c>
      <c r="F1630" s="87">
        <v>14.3</v>
      </c>
      <c r="G1630" s="181" t="s">
        <v>200</v>
      </c>
      <c r="H1630" s="87">
        <v>0</v>
      </c>
      <c r="I1630" s="181" t="s">
        <v>201</v>
      </c>
      <c r="J1630" s="87">
        <v>14.3</v>
      </c>
    </row>
    <row r="1631" spans="1:10" ht="15" thickBot="1" x14ac:dyDescent="0.25">
      <c r="A1631" s="181"/>
      <c r="B1631" s="181"/>
      <c r="C1631" s="181"/>
      <c r="D1631" s="181"/>
      <c r="E1631" s="181" t="s">
        <v>202</v>
      </c>
      <c r="F1631" s="87">
        <v>4.93</v>
      </c>
      <c r="G1631" s="181"/>
      <c r="H1631" s="252" t="s">
        <v>203</v>
      </c>
      <c r="I1631" s="252"/>
      <c r="J1631" s="87">
        <v>25.52</v>
      </c>
    </row>
    <row r="1632" spans="1:10" ht="0.95" customHeight="1" thickTop="1" x14ac:dyDescent="0.2">
      <c r="A1632" s="88"/>
      <c r="B1632" s="88"/>
      <c r="C1632" s="88"/>
      <c r="D1632" s="88"/>
      <c r="E1632" s="88"/>
      <c r="F1632" s="88"/>
      <c r="G1632" s="88"/>
      <c r="H1632" s="88"/>
      <c r="I1632" s="88"/>
      <c r="J1632" s="88"/>
    </row>
    <row r="1633" spans="1:10" ht="18" customHeight="1" x14ac:dyDescent="0.2">
      <c r="A1633" s="182"/>
      <c r="B1633" s="191" t="s">
        <v>6</v>
      </c>
      <c r="C1633" s="182" t="s">
        <v>7</v>
      </c>
      <c r="D1633" s="182" t="s">
        <v>8</v>
      </c>
      <c r="E1633" s="218" t="s">
        <v>180</v>
      </c>
      <c r="F1633" s="218"/>
      <c r="G1633" s="192" t="s">
        <v>9</v>
      </c>
      <c r="H1633" s="191" t="s">
        <v>10</v>
      </c>
      <c r="I1633" s="191" t="s">
        <v>11</v>
      </c>
      <c r="J1633" s="191" t="s">
        <v>13</v>
      </c>
    </row>
    <row r="1634" spans="1:10" ht="36" customHeight="1" x14ac:dyDescent="0.2">
      <c r="A1634" s="183" t="s">
        <v>181</v>
      </c>
      <c r="B1634" s="75" t="s">
        <v>438</v>
      </c>
      <c r="C1634" s="183" t="s">
        <v>21</v>
      </c>
      <c r="D1634" s="183" t="s">
        <v>439</v>
      </c>
      <c r="E1634" s="249" t="s">
        <v>377</v>
      </c>
      <c r="F1634" s="249"/>
      <c r="G1634" s="76" t="s">
        <v>39</v>
      </c>
      <c r="H1634" s="77">
        <v>1</v>
      </c>
      <c r="I1634" s="78">
        <v>10.29</v>
      </c>
      <c r="J1634" s="78">
        <v>10.29</v>
      </c>
    </row>
    <row r="1635" spans="1:10" ht="24" customHeight="1" x14ac:dyDescent="0.2">
      <c r="A1635" s="179" t="s">
        <v>183</v>
      </c>
      <c r="B1635" s="79" t="s">
        <v>527</v>
      </c>
      <c r="C1635" s="179" t="s">
        <v>21</v>
      </c>
      <c r="D1635" s="179" t="s">
        <v>528</v>
      </c>
      <c r="E1635" s="250" t="s">
        <v>188</v>
      </c>
      <c r="F1635" s="250"/>
      <c r="G1635" s="80" t="s">
        <v>28</v>
      </c>
      <c r="H1635" s="81">
        <v>3.0000000000000001E-3</v>
      </c>
      <c r="I1635" s="82">
        <v>498.05</v>
      </c>
      <c r="J1635" s="82">
        <v>1.49</v>
      </c>
    </row>
    <row r="1636" spans="1:10" ht="24" customHeight="1" x14ac:dyDescent="0.2">
      <c r="A1636" s="179" t="s">
        <v>183</v>
      </c>
      <c r="B1636" s="79" t="s">
        <v>358</v>
      </c>
      <c r="C1636" s="179" t="s">
        <v>21</v>
      </c>
      <c r="D1636" s="179" t="s">
        <v>359</v>
      </c>
      <c r="E1636" s="250" t="s">
        <v>188</v>
      </c>
      <c r="F1636" s="250"/>
      <c r="G1636" s="80" t="s">
        <v>31</v>
      </c>
      <c r="H1636" s="81">
        <v>5.5E-2</v>
      </c>
      <c r="I1636" s="82">
        <v>16.5</v>
      </c>
      <c r="J1636" s="82">
        <v>0.9</v>
      </c>
    </row>
    <row r="1637" spans="1:10" ht="24" customHeight="1" x14ac:dyDescent="0.2">
      <c r="A1637" s="179" t="s">
        <v>183</v>
      </c>
      <c r="B1637" s="79" t="s">
        <v>356</v>
      </c>
      <c r="C1637" s="179" t="s">
        <v>21</v>
      </c>
      <c r="D1637" s="179" t="s">
        <v>357</v>
      </c>
      <c r="E1637" s="250" t="s">
        <v>188</v>
      </c>
      <c r="F1637" s="250"/>
      <c r="G1637" s="80" t="s">
        <v>31</v>
      </c>
      <c r="H1637" s="81">
        <v>0.39100000000000001</v>
      </c>
      <c r="I1637" s="82">
        <v>20.21</v>
      </c>
      <c r="J1637" s="82">
        <v>7.9</v>
      </c>
    </row>
    <row r="1638" spans="1:10" ht="25.5" x14ac:dyDescent="0.2">
      <c r="A1638" s="181"/>
      <c r="B1638" s="181"/>
      <c r="C1638" s="181"/>
      <c r="D1638" s="181"/>
      <c r="E1638" s="181" t="s">
        <v>199</v>
      </c>
      <c r="F1638" s="87">
        <v>6.45</v>
      </c>
      <c r="G1638" s="181" t="s">
        <v>200</v>
      </c>
      <c r="H1638" s="87">
        <v>0</v>
      </c>
      <c r="I1638" s="181" t="s">
        <v>201</v>
      </c>
      <c r="J1638" s="87">
        <v>6.45</v>
      </c>
    </row>
    <row r="1639" spans="1:10" ht="15" thickBot="1" x14ac:dyDescent="0.25">
      <c r="A1639" s="181"/>
      <c r="B1639" s="181"/>
      <c r="C1639" s="181"/>
      <c r="D1639" s="181"/>
      <c r="E1639" s="181" t="s">
        <v>202</v>
      </c>
      <c r="F1639" s="87">
        <v>2.46</v>
      </c>
      <c r="G1639" s="181"/>
      <c r="H1639" s="252" t="s">
        <v>203</v>
      </c>
      <c r="I1639" s="252"/>
      <c r="J1639" s="87">
        <v>12.75</v>
      </c>
    </row>
    <row r="1640" spans="1:10" ht="0.95" customHeight="1" thickTop="1" x14ac:dyDescent="0.2">
      <c r="A1640" s="88"/>
      <c r="B1640" s="88"/>
      <c r="C1640" s="88"/>
      <c r="D1640" s="88"/>
      <c r="E1640" s="88"/>
      <c r="F1640" s="88"/>
      <c r="G1640" s="88"/>
      <c r="H1640" s="88"/>
      <c r="I1640" s="88"/>
      <c r="J1640" s="88"/>
    </row>
    <row r="1641" spans="1:10" ht="18" customHeight="1" x14ac:dyDescent="0.2">
      <c r="A1641" s="182"/>
      <c r="B1641" s="191" t="s">
        <v>6</v>
      </c>
      <c r="C1641" s="182" t="s">
        <v>7</v>
      </c>
      <c r="D1641" s="182" t="s">
        <v>8</v>
      </c>
      <c r="E1641" s="218" t="s">
        <v>180</v>
      </c>
      <c r="F1641" s="218"/>
      <c r="G1641" s="192" t="s">
        <v>9</v>
      </c>
      <c r="H1641" s="191" t="s">
        <v>10</v>
      </c>
      <c r="I1641" s="191" t="s">
        <v>11</v>
      </c>
      <c r="J1641" s="191" t="s">
        <v>13</v>
      </c>
    </row>
    <row r="1642" spans="1:10" ht="36" customHeight="1" x14ac:dyDescent="0.2">
      <c r="A1642" s="183" t="s">
        <v>181</v>
      </c>
      <c r="B1642" s="75" t="s">
        <v>678</v>
      </c>
      <c r="C1642" s="183" t="s">
        <v>21</v>
      </c>
      <c r="D1642" s="183" t="s">
        <v>679</v>
      </c>
      <c r="E1642" s="249" t="s">
        <v>208</v>
      </c>
      <c r="F1642" s="249"/>
      <c r="G1642" s="76" t="s">
        <v>212</v>
      </c>
      <c r="H1642" s="77">
        <v>1</v>
      </c>
      <c r="I1642" s="78">
        <v>20.36</v>
      </c>
      <c r="J1642" s="78">
        <v>20.36</v>
      </c>
    </row>
    <row r="1643" spans="1:10" ht="36" customHeight="1" x14ac:dyDescent="0.2">
      <c r="A1643" s="179" t="s">
        <v>183</v>
      </c>
      <c r="B1643" s="79" t="s">
        <v>680</v>
      </c>
      <c r="C1643" s="179" t="s">
        <v>21</v>
      </c>
      <c r="D1643" s="179" t="s">
        <v>681</v>
      </c>
      <c r="E1643" s="250" t="s">
        <v>208</v>
      </c>
      <c r="F1643" s="250"/>
      <c r="G1643" s="80" t="s">
        <v>31</v>
      </c>
      <c r="H1643" s="81">
        <v>1</v>
      </c>
      <c r="I1643" s="82">
        <v>0.74</v>
      </c>
      <c r="J1643" s="82">
        <v>0.74</v>
      </c>
    </row>
    <row r="1644" spans="1:10" ht="36" customHeight="1" x14ac:dyDescent="0.2">
      <c r="A1644" s="179" t="s">
        <v>183</v>
      </c>
      <c r="B1644" s="79" t="s">
        <v>682</v>
      </c>
      <c r="C1644" s="179" t="s">
        <v>21</v>
      </c>
      <c r="D1644" s="179" t="s">
        <v>683</v>
      </c>
      <c r="E1644" s="250" t="s">
        <v>208</v>
      </c>
      <c r="F1644" s="250"/>
      <c r="G1644" s="80" t="s">
        <v>31</v>
      </c>
      <c r="H1644" s="81">
        <v>1</v>
      </c>
      <c r="I1644" s="82">
        <v>0.1</v>
      </c>
      <c r="J1644" s="82">
        <v>0.1</v>
      </c>
    </row>
    <row r="1645" spans="1:10" ht="24" customHeight="1" x14ac:dyDescent="0.2">
      <c r="A1645" s="179" t="s">
        <v>183</v>
      </c>
      <c r="B1645" s="79" t="s">
        <v>684</v>
      </c>
      <c r="C1645" s="179" t="s">
        <v>21</v>
      </c>
      <c r="D1645" s="179" t="s">
        <v>685</v>
      </c>
      <c r="E1645" s="250" t="s">
        <v>188</v>
      </c>
      <c r="F1645" s="250"/>
      <c r="G1645" s="80" t="s">
        <v>31</v>
      </c>
      <c r="H1645" s="81">
        <v>1</v>
      </c>
      <c r="I1645" s="82">
        <v>19.52</v>
      </c>
      <c r="J1645" s="82">
        <v>19.52</v>
      </c>
    </row>
    <row r="1646" spans="1:10" ht="25.5" x14ac:dyDescent="0.2">
      <c r="A1646" s="181"/>
      <c r="B1646" s="181"/>
      <c r="C1646" s="181"/>
      <c r="D1646" s="181"/>
      <c r="E1646" s="181" t="s">
        <v>199</v>
      </c>
      <c r="F1646" s="87">
        <v>14.17</v>
      </c>
      <c r="G1646" s="181" t="s">
        <v>200</v>
      </c>
      <c r="H1646" s="87">
        <v>0</v>
      </c>
      <c r="I1646" s="181" t="s">
        <v>201</v>
      </c>
      <c r="J1646" s="87">
        <v>14.17</v>
      </c>
    </row>
    <row r="1647" spans="1:10" ht="15" thickBot="1" x14ac:dyDescent="0.25">
      <c r="A1647" s="181"/>
      <c r="B1647" s="181"/>
      <c r="C1647" s="181"/>
      <c r="D1647" s="181"/>
      <c r="E1647" s="181" t="s">
        <v>202</v>
      </c>
      <c r="F1647" s="87">
        <v>4.88</v>
      </c>
      <c r="G1647" s="181"/>
      <c r="H1647" s="252" t="s">
        <v>203</v>
      </c>
      <c r="I1647" s="252"/>
      <c r="J1647" s="87">
        <v>25.24</v>
      </c>
    </row>
    <row r="1648" spans="1:10" ht="0.95" customHeight="1" thickTop="1" x14ac:dyDescent="0.2">
      <c r="A1648" s="88"/>
      <c r="B1648" s="88"/>
      <c r="C1648" s="88"/>
      <c r="D1648" s="88"/>
      <c r="E1648" s="88"/>
      <c r="F1648" s="88"/>
      <c r="G1648" s="88"/>
      <c r="H1648" s="88"/>
      <c r="I1648" s="88"/>
      <c r="J1648" s="88"/>
    </row>
    <row r="1649" spans="1:10" ht="18" customHeight="1" x14ac:dyDescent="0.2">
      <c r="A1649" s="182"/>
      <c r="B1649" s="191" t="s">
        <v>6</v>
      </c>
      <c r="C1649" s="182" t="s">
        <v>7</v>
      </c>
      <c r="D1649" s="182" t="s">
        <v>8</v>
      </c>
      <c r="E1649" s="218" t="s">
        <v>180</v>
      </c>
      <c r="F1649" s="218"/>
      <c r="G1649" s="192" t="s">
        <v>9</v>
      </c>
      <c r="H1649" s="191" t="s">
        <v>10</v>
      </c>
      <c r="I1649" s="191" t="s">
        <v>11</v>
      </c>
      <c r="J1649" s="191" t="s">
        <v>13</v>
      </c>
    </row>
    <row r="1650" spans="1:10" ht="36" customHeight="1" x14ac:dyDescent="0.2">
      <c r="A1650" s="183" t="s">
        <v>181</v>
      </c>
      <c r="B1650" s="75" t="s">
        <v>686</v>
      </c>
      <c r="C1650" s="183" t="s">
        <v>21</v>
      </c>
      <c r="D1650" s="183" t="s">
        <v>687</v>
      </c>
      <c r="E1650" s="249" t="s">
        <v>208</v>
      </c>
      <c r="F1650" s="249"/>
      <c r="G1650" s="76" t="s">
        <v>209</v>
      </c>
      <c r="H1650" s="77">
        <v>1</v>
      </c>
      <c r="I1650" s="78">
        <v>28.03</v>
      </c>
      <c r="J1650" s="78">
        <v>28.03</v>
      </c>
    </row>
    <row r="1651" spans="1:10" ht="36" customHeight="1" x14ac:dyDescent="0.2">
      <c r="A1651" s="179" t="s">
        <v>183</v>
      </c>
      <c r="B1651" s="79" t="s">
        <v>688</v>
      </c>
      <c r="C1651" s="179" t="s">
        <v>21</v>
      </c>
      <c r="D1651" s="179" t="s">
        <v>689</v>
      </c>
      <c r="E1651" s="250" t="s">
        <v>208</v>
      </c>
      <c r="F1651" s="250"/>
      <c r="G1651" s="80" t="s">
        <v>31</v>
      </c>
      <c r="H1651" s="81">
        <v>1</v>
      </c>
      <c r="I1651" s="82">
        <v>0.92</v>
      </c>
      <c r="J1651" s="82">
        <v>0.92</v>
      </c>
    </row>
    <row r="1652" spans="1:10" ht="36" customHeight="1" x14ac:dyDescent="0.2">
      <c r="A1652" s="179" t="s">
        <v>183</v>
      </c>
      <c r="B1652" s="79" t="s">
        <v>680</v>
      </c>
      <c r="C1652" s="179" t="s">
        <v>21</v>
      </c>
      <c r="D1652" s="179" t="s">
        <v>681</v>
      </c>
      <c r="E1652" s="250" t="s">
        <v>208</v>
      </c>
      <c r="F1652" s="250"/>
      <c r="G1652" s="80" t="s">
        <v>31</v>
      </c>
      <c r="H1652" s="81">
        <v>1</v>
      </c>
      <c r="I1652" s="82">
        <v>0.74</v>
      </c>
      <c r="J1652" s="82">
        <v>0.74</v>
      </c>
    </row>
    <row r="1653" spans="1:10" ht="36" customHeight="1" x14ac:dyDescent="0.2">
      <c r="A1653" s="179" t="s">
        <v>183</v>
      </c>
      <c r="B1653" s="79" t="s">
        <v>682</v>
      </c>
      <c r="C1653" s="179" t="s">
        <v>21</v>
      </c>
      <c r="D1653" s="179" t="s">
        <v>683</v>
      </c>
      <c r="E1653" s="250" t="s">
        <v>208</v>
      </c>
      <c r="F1653" s="250"/>
      <c r="G1653" s="80" t="s">
        <v>31</v>
      </c>
      <c r="H1653" s="81">
        <v>1</v>
      </c>
      <c r="I1653" s="82">
        <v>0.1</v>
      </c>
      <c r="J1653" s="82">
        <v>0.1</v>
      </c>
    </row>
    <row r="1654" spans="1:10" ht="36" customHeight="1" x14ac:dyDescent="0.2">
      <c r="A1654" s="179" t="s">
        <v>183</v>
      </c>
      <c r="B1654" s="79" t="s">
        <v>690</v>
      </c>
      <c r="C1654" s="179" t="s">
        <v>21</v>
      </c>
      <c r="D1654" s="179" t="s">
        <v>691</v>
      </c>
      <c r="E1654" s="250" t="s">
        <v>208</v>
      </c>
      <c r="F1654" s="250"/>
      <c r="G1654" s="80" t="s">
        <v>31</v>
      </c>
      <c r="H1654" s="81">
        <v>1</v>
      </c>
      <c r="I1654" s="82">
        <v>6.75</v>
      </c>
      <c r="J1654" s="82">
        <v>6.75</v>
      </c>
    </row>
    <row r="1655" spans="1:10" ht="24" customHeight="1" x14ac:dyDescent="0.2">
      <c r="A1655" s="179" t="s">
        <v>183</v>
      </c>
      <c r="B1655" s="79" t="s">
        <v>684</v>
      </c>
      <c r="C1655" s="179" t="s">
        <v>21</v>
      </c>
      <c r="D1655" s="179" t="s">
        <v>685</v>
      </c>
      <c r="E1655" s="250" t="s">
        <v>188</v>
      </c>
      <c r="F1655" s="250"/>
      <c r="G1655" s="80" t="s">
        <v>31</v>
      </c>
      <c r="H1655" s="81">
        <v>1</v>
      </c>
      <c r="I1655" s="82">
        <v>19.52</v>
      </c>
      <c r="J1655" s="82">
        <v>19.52</v>
      </c>
    </row>
    <row r="1656" spans="1:10" ht="25.5" x14ac:dyDescent="0.2">
      <c r="A1656" s="181"/>
      <c r="B1656" s="181"/>
      <c r="C1656" s="181"/>
      <c r="D1656" s="181"/>
      <c r="E1656" s="181" t="s">
        <v>199</v>
      </c>
      <c r="F1656" s="87">
        <v>14.17</v>
      </c>
      <c r="G1656" s="181" t="s">
        <v>200</v>
      </c>
      <c r="H1656" s="87">
        <v>0</v>
      </c>
      <c r="I1656" s="181" t="s">
        <v>201</v>
      </c>
      <c r="J1656" s="87">
        <v>14.17</v>
      </c>
    </row>
    <row r="1657" spans="1:10" ht="15" thickBot="1" x14ac:dyDescent="0.25">
      <c r="A1657" s="181"/>
      <c r="B1657" s="181"/>
      <c r="C1657" s="181"/>
      <c r="D1657" s="181"/>
      <c r="E1657" s="181" t="s">
        <v>202</v>
      </c>
      <c r="F1657" s="87">
        <v>6.72</v>
      </c>
      <c r="G1657" s="181"/>
      <c r="H1657" s="252" t="s">
        <v>203</v>
      </c>
      <c r="I1657" s="252"/>
      <c r="J1657" s="87">
        <v>34.75</v>
      </c>
    </row>
    <row r="1658" spans="1:10" ht="0.95" customHeight="1" thickTop="1" x14ac:dyDescent="0.2">
      <c r="A1658" s="88"/>
      <c r="B1658" s="88"/>
      <c r="C1658" s="88"/>
      <c r="D1658" s="88"/>
      <c r="E1658" s="88"/>
      <c r="F1658" s="88"/>
      <c r="G1658" s="88"/>
      <c r="H1658" s="88"/>
      <c r="I1658" s="88"/>
      <c r="J1658" s="88"/>
    </row>
    <row r="1659" spans="1:10" ht="18" customHeight="1" x14ac:dyDescent="0.2">
      <c r="A1659" s="182"/>
      <c r="B1659" s="191" t="s">
        <v>6</v>
      </c>
      <c r="C1659" s="182" t="s">
        <v>7</v>
      </c>
      <c r="D1659" s="182" t="s">
        <v>8</v>
      </c>
      <c r="E1659" s="218" t="s">
        <v>180</v>
      </c>
      <c r="F1659" s="218"/>
      <c r="G1659" s="192" t="s">
        <v>9</v>
      </c>
      <c r="H1659" s="191" t="s">
        <v>10</v>
      </c>
      <c r="I1659" s="191" t="s">
        <v>11</v>
      </c>
      <c r="J1659" s="191" t="s">
        <v>13</v>
      </c>
    </row>
    <row r="1660" spans="1:10" ht="36" customHeight="1" x14ac:dyDescent="0.2">
      <c r="A1660" s="183" t="s">
        <v>181</v>
      </c>
      <c r="B1660" s="75" t="s">
        <v>680</v>
      </c>
      <c r="C1660" s="183" t="s">
        <v>21</v>
      </c>
      <c r="D1660" s="183" t="s">
        <v>681</v>
      </c>
      <c r="E1660" s="249" t="s">
        <v>208</v>
      </c>
      <c r="F1660" s="249"/>
      <c r="G1660" s="76" t="s">
        <v>31</v>
      </c>
      <c r="H1660" s="77">
        <v>1</v>
      </c>
      <c r="I1660" s="78">
        <v>0.74</v>
      </c>
      <c r="J1660" s="78">
        <v>0.74</v>
      </c>
    </row>
    <row r="1661" spans="1:10" ht="24" customHeight="1" x14ac:dyDescent="0.2">
      <c r="A1661" s="180" t="s">
        <v>191</v>
      </c>
      <c r="B1661" s="83" t="s">
        <v>692</v>
      </c>
      <c r="C1661" s="180" t="s">
        <v>21</v>
      </c>
      <c r="D1661" s="180" t="s">
        <v>693</v>
      </c>
      <c r="E1661" s="251" t="s">
        <v>204</v>
      </c>
      <c r="F1661" s="251"/>
      <c r="G1661" s="84" t="s">
        <v>77</v>
      </c>
      <c r="H1661" s="85">
        <v>5.3300000000000001E-5</v>
      </c>
      <c r="I1661" s="86">
        <v>13938.97</v>
      </c>
      <c r="J1661" s="86">
        <v>0.74</v>
      </c>
    </row>
    <row r="1662" spans="1:10" ht="25.5" x14ac:dyDescent="0.2">
      <c r="A1662" s="181"/>
      <c r="B1662" s="181"/>
      <c r="C1662" s="181"/>
      <c r="D1662" s="181"/>
      <c r="E1662" s="181" t="s">
        <v>199</v>
      </c>
      <c r="F1662" s="87">
        <v>0</v>
      </c>
      <c r="G1662" s="181" t="s">
        <v>200</v>
      </c>
      <c r="H1662" s="87">
        <v>0</v>
      </c>
      <c r="I1662" s="181" t="s">
        <v>201</v>
      </c>
      <c r="J1662" s="87">
        <v>0</v>
      </c>
    </row>
    <row r="1663" spans="1:10" ht="15" thickBot="1" x14ac:dyDescent="0.25">
      <c r="A1663" s="181"/>
      <c r="B1663" s="181"/>
      <c r="C1663" s="181"/>
      <c r="D1663" s="181"/>
      <c r="E1663" s="181" t="s">
        <v>202</v>
      </c>
      <c r="F1663" s="87">
        <v>0.17</v>
      </c>
      <c r="G1663" s="181"/>
      <c r="H1663" s="252" t="s">
        <v>203</v>
      </c>
      <c r="I1663" s="252"/>
      <c r="J1663" s="87">
        <v>0.91</v>
      </c>
    </row>
    <row r="1664" spans="1:10" ht="0.95" customHeight="1" thickTop="1" x14ac:dyDescent="0.2">
      <c r="A1664" s="88"/>
      <c r="B1664" s="88"/>
      <c r="C1664" s="88"/>
      <c r="D1664" s="88"/>
      <c r="E1664" s="88"/>
      <c r="F1664" s="88"/>
      <c r="G1664" s="88"/>
      <c r="H1664" s="88"/>
      <c r="I1664" s="88"/>
      <c r="J1664" s="88"/>
    </row>
    <row r="1665" spans="1:10" ht="18" customHeight="1" x14ac:dyDescent="0.2">
      <c r="A1665" s="182"/>
      <c r="B1665" s="191" t="s">
        <v>6</v>
      </c>
      <c r="C1665" s="182" t="s">
        <v>7</v>
      </c>
      <c r="D1665" s="182" t="s">
        <v>8</v>
      </c>
      <c r="E1665" s="218" t="s">
        <v>180</v>
      </c>
      <c r="F1665" s="218"/>
      <c r="G1665" s="192" t="s">
        <v>9</v>
      </c>
      <c r="H1665" s="191" t="s">
        <v>10</v>
      </c>
      <c r="I1665" s="191" t="s">
        <v>11</v>
      </c>
      <c r="J1665" s="191" t="s">
        <v>13</v>
      </c>
    </row>
    <row r="1666" spans="1:10" ht="36" customHeight="1" x14ac:dyDescent="0.2">
      <c r="A1666" s="183" t="s">
        <v>181</v>
      </c>
      <c r="B1666" s="75" t="s">
        <v>682</v>
      </c>
      <c r="C1666" s="183" t="s">
        <v>21</v>
      </c>
      <c r="D1666" s="183" t="s">
        <v>683</v>
      </c>
      <c r="E1666" s="249" t="s">
        <v>208</v>
      </c>
      <c r="F1666" s="249"/>
      <c r="G1666" s="76" t="s">
        <v>31</v>
      </c>
      <c r="H1666" s="77">
        <v>1</v>
      </c>
      <c r="I1666" s="78">
        <v>0.1</v>
      </c>
      <c r="J1666" s="78">
        <v>0.1</v>
      </c>
    </row>
    <row r="1667" spans="1:10" ht="24" customHeight="1" x14ac:dyDescent="0.2">
      <c r="A1667" s="180" t="s">
        <v>191</v>
      </c>
      <c r="B1667" s="83" t="s">
        <v>692</v>
      </c>
      <c r="C1667" s="180" t="s">
        <v>21</v>
      </c>
      <c r="D1667" s="180" t="s">
        <v>693</v>
      </c>
      <c r="E1667" s="251" t="s">
        <v>204</v>
      </c>
      <c r="F1667" s="251"/>
      <c r="G1667" s="84" t="s">
        <v>77</v>
      </c>
      <c r="H1667" s="85">
        <v>7.4000000000000003E-6</v>
      </c>
      <c r="I1667" s="86">
        <v>13938.97</v>
      </c>
      <c r="J1667" s="86">
        <v>0.1</v>
      </c>
    </row>
    <row r="1668" spans="1:10" ht="25.5" x14ac:dyDescent="0.2">
      <c r="A1668" s="181"/>
      <c r="B1668" s="181"/>
      <c r="C1668" s="181"/>
      <c r="D1668" s="181"/>
      <c r="E1668" s="181" t="s">
        <v>199</v>
      </c>
      <c r="F1668" s="87">
        <v>0</v>
      </c>
      <c r="G1668" s="181" t="s">
        <v>200</v>
      </c>
      <c r="H1668" s="87">
        <v>0</v>
      </c>
      <c r="I1668" s="181" t="s">
        <v>201</v>
      </c>
      <c r="J1668" s="87">
        <v>0</v>
      </c>
    </row>
    <row r="1669" spans="1:10" ht="15" thickBot="1" x14ac:dyDescent="0.25">
      <c r="A1669" s="181"/>
      <c r="B1669" s="181"/>
      <c r="C1669" s="181"/>
      <c r="D1669" s="181"/>
      <c r="E1669" s="181" t="s">
        <v>202</v>
      </c>
      <c r="F1669" s="87">
        <v>0.02</v>
      </c>
      <c r="G1669" s="181"/>
      <c r="H1669" s="252" t="s">
        <v>203</v>
      </c>
      <c r="I1669" s="252"/>
      <c r="J1669" s="87">
        <v>0.12</v>
      </c>
    </row>
    <row r="1670" spans="1:10" ht="0.95" customHeight="1" thickTop="1" x14ac:dyDescent="0.2">
      <c r="A1670" s="88"/>
      <c r="B1670" s="88"/>
      <c r="C1670" s="88"/>
      <c r="D1670" s="88"/>
      <c r="E1670" s="88"/>
      <c r="F1670" s="88"/>
      <c r="G1670" s="88"/>
      <c r="H1670" s="88"/>
      <c r="I1670" s="88"/>
      <c r="J1670" s="88"/>
    </row>
    <row r="1671" spans="1:10" ht="18" customHeight="1" x14ac:dyDescent="0.2">
      <c r="A1671" s="182"/>
      <c r="B1671" s="191" t="s">
        <v>6</v>
      </c>
      <c r="C1671" s="182" t="s">
        <v>7</v>
      </c>
      <c r="D1671" s="182" t="s">
        <v>8</v>
      </c>
      <c r="E1671" s="218" t="s">
        <v>180</v>
      </c>
      <c r="F1671" s="218"/>
      <c r="G1671" s="192" t="s">
        <v>9</v>
      </c>
      <c r="H1671" s="191" t="s">
        <v>10</v>
      </c>
      <c r="I1671" s="191" t="s">
        <v>11</v>
      </c>
      <c r="J1671" s="191" t="s">
        <v>13</v>
      </c>
    </row>
    <row r="1672" spans="1:10" ht="36" customHeight="1" x14ac:dyDescent="0.2">
      <c r="A1672" s="183" t="s">
        <v>181</v>
      </c>
      <c r="B1672" s="75" t="s">
        <v>688</v>
      </c>
      <c r="C1672" s="183" t="s">
        <v>21</v>
      </c>
      <c r="D1672" s="183" t="s">
        <v>689</v>
      </c>
      <c r="E1672" s="249" t="s">
        <v>208</v>
      </c>
      <c r="F1672" s="249"/>
      <c r="G1672" s="76" t="s">
        <v>31</v>
      </c>
      <c r="H1672" s="77">
        <v>1</v>
      </c>
      <c r="I1672" s="78">
        <v>0.92</v>
      </c>
      <c r="J1672" s="78">
        <v>0.92</v>
      </c>
    </row>
    <row r="1673" spans="1:10" ht="24" customHeight="1" x14ac:dyDescent="0.2">
      <c r="A1673" s="180" t="s">
        <v>191</v>
      </c>
      <c r="B1673" s="83" t="s">
        <v>692</v>
      </c>
      <c r="C1673" s="180" t="s">
        <v>21</v>
      </c>
      <c r="D1673" s="180" t="s">
        <v>693</v>
      </c>
      <c r="E1673" s="251" t="s">
        <v>204</v>
      </c>
      <c r="F1673" s="251"/>
      <c r="G1673" s="84" t="s">
        <v>77</v>
      </c>
      <c r="H1673" s="85">
        <v>6.6699999999999995E-5</v>
      </c>
      <c r="I1673" s="86">
        <v>13938.97</v>
      </c>
      <c r="J1673" s="86">
        <v>0.92</v>
      </c>
    </row>
    <row r="1674" spans="1:10" ht="25.5" x14ac:dyDescent="0.2">
      <c r="A1674" s="181"/>
      <c r="B1674" s="181"/>
      <c r="C1674" s="181"/>
      <c r="D1674" s="181"/>
      <c r="E1674" s="181" t="s">
        <v>199</v>
      </c>
      <c r="F1674" s="87">
        <v>0</v>
      </c>
      <c r="G1674" s="181" t="s">
        <v>200</v>
      </c>
      <c r="H1674" s="87">
        <v>0</v>
      </c>
      <c r="I1674" s="181" t="s">
        <v>201</v>
      </c>
      <c r="J1674" s="87">
        <v>0</v>
      </c>
    </row>
    <row r="1675" spans="1:10" ht="15" thickBot="1" x14ac:dyDescent="0.25">
      <c r="A1675" s="181"/>
      <c r="B1675" s="181"/>
      <c r="C1675" s="181"/>
      <c r="D1675" s="181"/>
      <c r="E1675" s="181" t="s">
        <v>202</v>
      </c>
      <c r="F1675" s="87">
        <v>0.22</v>
      </c>
      <c r="G1675" s="181"/>
      <c r="H1675" s="252" t="s">
        <v>203</v>
      </c>
      <c r="I1675" s="252"/>
      <c r="J1675" s="87">
        <v>1.1399999999999999</v>
      </c>
    </row>
    <row r="1676" spans="1:10" ht="0.95" customHeight="1" thickTop="1" x14ac:dyDescent="0.2">
      <c r="A1676" s="88"/>
      <c r="B1676" s="88"/>
      <c r="C1676" s="88"/>
      <c r="D1676" s="88"/>
      <c r="E1676" s="88"/>
      <c r="F1676" s="88"/>
      <c r="G1676" s="88"/>
      <c r="H1676" s="88"/>
      <c r="I1676" s="88"/>
      <c r="J1676" s="88"/>
    </row>
    <row r="1677" spans="1:10" ht="18" customHeight="1" x14ac:dyDescent="0.2">
      <c r="A1677" s="182"/>
      <c r="B1677" s="191" t="s">
        <v>6</v>
      </c>
      <c r="C1677" s="182" t="s">
        <v>7</v>
      </c>
      <c r="D1677" s="182" t="s">
        <v>8</v>
      </c>
      <c r="E1677" s="218" t="s">
        <v>180</v>
      </c>
      <c r="F1677" s="218"/>
      <c r="G1677" s="192" t="s">
        <v>9</v>
      </c>
      <c r="H1677" s="191" t="s">
        <v>10</v>
      </c>
      <c r="I1677" s="191" t="s">
        <v>11</v>
      </c>
      <c r="J1677" s="191" t="s">
        <v>13</v>
      </c>
    </row>
    <row r="1678" spans="1:10" ht="36" customHeight="1" x14ac:dyDescent="0.2">
      <c r="A1678" s="183" t="s">
        <v>181</v>
      </c>
      <c r="B1678" s="75" t="s">
        <v>690</v>
      </c>
      <c r="C1678" s="183" t="s">
        <v>21</v>
      </c>
      <c r="D1678" s="183" t="s">
        <v>691</v>
      </c>
      <c r="E1678" s="249" t="s">
        <v>208</v>
      </c>
      <c r="F1678" s="249"/>
      <c r="G1678" s="76" t="s">
        <v>31</v>
      </c>
      <c r="H1678" s="77">
        <v>1</v>
      </c>
      <c r="I1678" s="78">
        <v>6.75</v>
      </c>
      <c r="J1678" s="78">
        <v>6.75</v>
      </c>
    </row>
    <row r="1679" spans="1:10" ht="24" customHeight="1" x14ac:dyDescent="0.2">
      <c r="A1679" s="180" t="s">
        <v>191</v>
      </c>
      <c r="B1679" s="83" t="s">
        <v>694</v>
      </c>
      <c r="C1679" s="180" t="s">
        <v>21</v>
      </c>
      <c r="D1679" s="180" t="s">
        <v>695</v>
      </c>
      <c r="E1679" s="251" t="s">
        <v>194</v>
      </c>
      <c r="F1679" s="251"/>
      <c r="G1679" s="84" t="s">
        <v>242</v>
      </c>
      <c r="H1679" s="85">
        <v>1.03</v>
      </c>
      <c r="I1679" s="86">
        <v>6.56</v>
      </c>
      <c r="J1679" s="86">
        <v>6.75</v>
      </c>
    </row>
    <row r="1680" spans="1:10" ht="25.5" x14ac:dyDescent="0.2">
      <c r="A1680" s="181"/>
      <c r="B1680" s="181"/>
      <c r="C1680" s="181"/>
      <c r="D1680" s="181"/>
      <c r="E1680" s="181" t="s">
        <v>199</v>
      </c>
      <c r="F1680" s="87">
        <v>0</v>
      </c>
      <c r="G1680" s="181" t="s">
        <v>200</v>
      </c>
      <c r="H1680" s="87">
        <v>0</v>
      </c>
      <c r="I1680" s="181" t="s">
        <v>201</v>
      </c>
      <c r="J1680" s="87">
        <v>0</v>
      </c>
    </row>
    <row r="1681" spans="1:10" ht="15" thickBot="1" x14ac:dyDescent="0.25">
      <c r="A1681" s="181"/>
      <c r="B1681" s="181"/>
      <c r="C1681" s="181"/>
      <c r="D1681" s="181"/>
      <c r="E1681" s="181" t="s">
        <v>202</v>
      </c>
      <c r="F1681" s="87">
        <v>1.61</v>
      </c>
      <c r="G1681" s="181"/>
      <c r="H1681" s="252" t="s">
        <v>203</v>
      </c>
      <c r="I1681" s="252"/>
      <c r="J1681" s="87">
        <v>8.36</v>
      </c>
    </row>
    <row r="1682" spans="1:10" ht="0.95" customHeight="1" thickTop="1" x14ac:dyDescent="0.2">
      <c r="A1682" s="88"/>
      <c r="B1682" s="88"/>
      <c r="C1682" s="88"/>
      <c r="D1682" s="88"/>
      <c r="E1682" s="88"/>
      <c r="F1682" s="88"/>
      <c r="G1682" s="88"/>
      <c r="H1682" s="88"/>
      <c r="I1682" s="88"/>
      <c r="J1682" s="88"/>
    </row>
    <row r="1683" spans="1:10" ht="18" customHeight="1" x14ac:dyDescent="0.2">
      <c r="A1683" s="182"/>
      <c r="B1683" s="191" t="s">
        <v>6</v>
      </c>
      <c r="C1683" s="182" t="s">
        <v>7</v>
      </c>
      <c r="D1683" s="182" t="s">
        <v>8</v>
      </c>
      <c r="E1683" s="218" t="s">
        <v>180</v>
      </c>
      <c r="F1683" s="218"/>
      <c r="G1683" s="192" t="s">
        <v>9</v>
      </c>
      <c r="H1683" s="191" t="s">
        <v>10</v>
      </c>
      <c r="I1683" s="191" t="s">
        <v>11</v>
      </c>
      <c r="J1683" s="191" t="s">
        <v>13</v>
      </c>
    </row>
    <row r="1684" spans="1:10" ht="36" customHeight="1" x14ac:dyDescent="0.2">
      <c r="A1684" s="183" t="s">
        <v>181</v>
      </c>
      <c r="B1684" s="75" t="s">
        <v>698</v>
      </c>
      <c r="C1684" s="183" t="s">
        <v>21</v>
      </c>
      <c r="D1684" s="183" t="s">
        <v>1683</v>
      </c>
      <c r="E1684" s="249" t="s">
        <v>185</v>
      </c>
      <c r="F1684" s="249"/>
      <c r="G1684" s="76" t="s">
        <v>28</v>
      </c>
      <c r="H1684" s="77">
        <v>1</v>
      </c>
      <c r="I1684" s="78">
        <v>369.87</v>
      </c>
      <c r="J1684" s="78">
        <v>369.87</v>
      </c>
    </row>
    <row r="1685" spans="1:10" ht="48" customHeight="1" x14ac:dyDescent="0.2">
      <c r="A1685" s="179" t="s">
        <v>183</v>
      </c>
      <c r="B1685" s="79" t="s">
        <v>656</v>
      </c>
      <c r="C1685" s="179" t="s">
        <v>21</v>
      </c>
      <c r="D1685" s="179" t="s">
        <v>657</v>
      </c>
      <c r="E1685" s="250" t="s">
        <v>208</v>
      </c>
      <c r="F1685" s="250"/>
      <c r="G1685" s="80" t="s">
        <v>212</v>
      </c>
      <c r="H1685" s="81">
        <v>0.60670000000000002</v>
      </c>
      <c r="I1685" s="82">
        <v>1.56</v>
      </c>
      <c r="J1685" s="82">
        <v>0.94</v>
      </c>
    </row>
    <row r="1686" spans="1:10" ht="48" customHeight="1" x14ac:dyDescent="0.2">
      <c r="A1686" s="179" t="s">
        <v>183</v>
      </c>
      <c r="B1686" s="79" t="s">
        <v>662</v>
      </c>
      <c r="C1686" s="179" t="s">
        <v>21</v>
      </c>
      <c r="D1686" s="179" t="s">
        <v>663</v>
      </c>
      <c r="E1686" s="250" t="s">
        <v>208</v>
      </c>
      <c r="F1686" s="250"/>
      <c r="G1686" s="80" t="s">
        <v>209</v>
      </c>
      <c r="H1686" s="81">
        <v>0.64339999999999997</v>
      </c>
      <c r="I1686" s="82">
        <v>4.91</v>
      </c>
      <c r="J1686" s="82">
        <v>3.15</v>
      </c>
    </row>
    <row r="1687" spans="1:10" ht="24" customHeight="1" x14ac:dyDescent="0.2">
      <c r="A1687" s="179" t="s">
        <v>183</v>
      </c>
      <c r="B1687" s="79" t="s">
        <v>189</v>
      </c>
      <c r="C1687" s="179" t="s">
        <v>21</v>
      </c>
      <c r="D1687" s="179" t="s">
        <v>190</v>
      </c>
      <c r="E1687" s="250" t="s">
        <v>188</v>
      </c>
      <c r="F1687" s="250"/>
      <c r="G1687" s="80" t="s">
        <v>31</v>
      </c>
      <c r="H1687" s="81">
        <v>1.9792000000000001</v>
      </c>
      <c r="I1687" s="82">
        <v>16.57</v>
      </c>
      <c r="J1687" s="82">
        <v>32.79</v>
      </c>
    </row>
    <row r="1688" spans="1:10" ht="24" customHeight="1" x14ac:dyDescent="0.2">
      <c r="A1688" s="179" t="s">
        <v>183</v>
      </c>
      <c r="B1688" s="79" t="s">
        <v>605</v>
      </c>
      <c r="C1688" s="179" t="s">
        <v>21</v>
      </c>
      <c r="D1688" s="179" t="s">
        <v>606</v>
      </c>
      <c r="E1688" s="250" t="s">
        <v>188</v>
      </c>
      <c r="F1688" s="250"/>
      <c r="G1688" s="80" t="s">
        <v>31</v>
      </c>
      <c r="H1688" s="81">
        <v>1.2501</v>
      </c>
      <c r="I1688" s="82">
        <v>16.98</v>
      </c>
      <c r="J1688" s="82">
        <v>21.22</v>
      </c>
    </row>
    <row r="1689" spans="1:10" ht="24" customHeight="1" x14ac:dyDescent="0.2">
      <c r="A1689" s="180" t="s">
        <v>191</v>
      </c>
      <c r="B1689" s="83" t="s">
        <v>511</v>
      </c>
      <c r="C1689" s="180" t="s">
        <v>21</v>
      </c>
      <c r="D1689" s="180" t="s">
        <v>512</v>
      </c>
      <c r="E1689" s="251" t="s">
        <v>194</v>
      </c>
      <c r="F1689" s="251"/>
      <c r="G1689" s="84" t="s">
        <v>28</v>
      </c>
      <c r="H1689" s="85">
        <v>0.72750000000000004</v>
      </c>
      <c r="I1689" s="86">
        <v>80</v>
      </c>
      <c r="J1689" s="86">
        <v>58.2</v>
      </c>
    </row>
    <row r="1690" spans="1:10" ht="24" customHeight="1" x14ac:dyDescent="0.2">
      <c r="A1690" s="180" t="s">
        <v>191</v>
      </c>
      <c r="B1690" s="83" t="s">
        <v>301</v>
      </c>
      <c r="C1690" s="180" t="s">
        <v>21</v>
      </c>
      <c r="D1690" s="180" t="s">
        <v>302</v>
      </c>
      <c r="E1690" s="251" t="s">
        <v>194</v>
      </c>
      <c r="F1690" s="251"/>
      <c r="G1690" s="84" t="s">
        <v>46</v>
      </c>
      <c r="H1690" s="85">
        <v>364.94330000000002</v>
      </c>
      <c r="I1690" s="86">
        <v>0.56000000000000005</v>
      </c>
      <c r="J1690" s="86">
        <v>204.36</v>
      </c>
    </row>
    <row r="1691" spans="1:10" ht="24" customHeight="1" x14ac:dyDescent="0.2">
      <c r="A1691" s="180" t="s">
        <v>191</v>
      </c>
      <c r="B1691" s="83" t="s">
        <v>696</v>
      </c>
      <c r="C1691" s="180" t="s">
        <v>21</v>
      </c>
      <c r="D1691" s="180" t="s">
        <v>697</v>
      </c>
      <c r="E1691" s="251" t="s">
        <v>194</v>
      </c>
      <c r="F1691" s="251"/>
      <c r="G1691" s="84" t="s">
        <v>28</v>
      </c>
      <c r="H1691" s="85">
        <v>0.59719999999999995</v>
      </c>
      <c r="I1691" s="86">
        <v>82.41</v>
      </c>
      <c r="J1691" s="86">
        <v>49.21</v>
      </c>
    </row>
    <row r="1692" spans="1:10" ht="25.5" x14ac:dyDescent="0.2">
      <c r="A1692" s="181"/>
      <c r="B1692" s="181"/>
      <c r="C1692" s="181"/>
      <c r="D1692" s="181"/>
      <c r="E1692" s="181" t="s">
        <v>199</v>
      </c>
      <c r="F1692" s="87">
        <v>34.869999999999997</v>
      </c>
      <c r="G1692" s="181" t="s">
        <v>200</v>
      </c>
      <c r="H1692" s="87">
        <v>0</v>
      </c>
      <c r="I1692" s="181" t="s">
        <v>201</v>
      </c>
      <c r="J1692" s="87">
        <v>34.869999999999997</v>
      </c>
    </row>
    <row r="1693" spans="1:10" ht="15" thickBot="1" x14ac:dyDescent="0.25">
      <c r="A1693" s="181"/>
      <c r="B1693" s="181"/>
      <c r="C1693" s="181"/>
      <c r="D1693" s="181"/>
      <c r="E1693" s="181" t="s">
        <v>202</v>
      </c>
      <c r="F1693" s="87">
        <v>88.73</v>
      </c>
      <c r="G1693" s="181"/>
      <c r="H1693" s="252" t="s">
        <v>203</v>
      </c>
      <c r="I1693" s="252"/>
      <c r="J1693" s="87">
        <v>458.6</v>
      </c>
    </row>
    <row r="1694" spans="1:10" ht="0.95" customHeight="1" thickTop="1" x14ac:dyDescent="0.2">
      <c r="A1694" s="88"/>
      <c r="B1694" s="88"/>
      <c r="C1694" s="88"/>
      <c r="D1694" s="88"/>
      <c r="E1694" s="88"/>
      <c r="F1694" s="88"/>
      <c r="G1694" s="88"/>
      <c r="H1694" s="88"/>
      <c r="I1694" s="88"/>
      <c r="J1694" s="88"/>
    </row>
    <row r="1695" spans="1:10" ht="18" customHeight="1" x14ac:dyDescent="0.2">
      <c r="A1695" s="182"/>
      <c r="B1695" s="191" t="s">
        <v>6</v>
      </c>
      <c r="C1695" s="182" t="s">
        <v>7</v>
      </c>
      <c r="D1695" s="182" t="s">
        <v>8</v>
      </c>
      <c r="E1695" s="218" t="s">
        <v>180</v>
      </c>
      <c r="F1695" s="218"/>
      <c r="G1695" s="192" t="s">
        <v>9</v>
      </c>
      <c r="H1695" s="191" t="s">
        <v>10</v>
      </c>
      <c r="I1695" s="191" t="s">
        <v>11</v>
      </c>
      <c r="J1695" s="191" t="s">
        <v>13</v>
      </c>
    </row>
    <row r="1696" spans="1:10" ht="36" customHeight="1" x14ac:dyDescent="0.2">
      <c r="A1696" s="183" t="s">
        <v>181</v>
      </c>
      <c r="B1696" s="75" t="s">
        <v>184</v>
      </c>
      <c r="C1696" s="183" t="s">
        <v>21</v>
      </c>
      <c r="D1696" s="183" t="s">
        <v>1485</v>
      </c>
      <c r="E1696" s="249" t="s">
        <v>185</v>
      </c>
      <c r="F1696" s="249"/>
      <c r="G1696" s="76" t="s">
        <v>28</v>
      </c>
      <c r="H1696" s="77">
        <v>1</v>
      </c>
      <c r="I1696" s="78">
        <v>298.01</v>
      </c>
      <c r="J1696" s="78">
        <v>298.01</v>
      </c>
    </row>
    <row r="1697" spans="1:10" ht="48" customHeight="1" x14ac:dyDescent="0.2">
      <c r="A1697" s="179" t="s">
        <v>183</v>
      </c>
      <c r="B1697" s="79" t="s">
        <v>601</v>
      </c>
      <c r="C1697" s="179" t="s">
        <v>21</v>
      </c>
      <c r="D1697" s="179" t="s">
        <v>602</v>
      </c>
      <c r="E1697" s="250" t="s">
        <v>208</v>
      </c>
      <c r="F1697" s="250"/>
      <c r="G1697" s="80" t="s">
        <v>209</v>
      </c>
      <c r="H1697" s="81">
        <v>0.76229999999999998</v>
      </c>
      <c r="I1697" s="82">
        <v>1.66</v>
      </c>
      <c r="J1697" s="82">
        <v>1.26</v>
      </c>
    </row>
    <row r="1698" spans="1:10" ht="48" customHeight="1" x14ac:dyDescent="0.2">
      <c r="A1698" s="179" t="s">
        <v>183</v>
      </c>
      <c r="B1698" s="79" t="s">
        <v>603</v>
      </c>
      <c r="C1698" s="179" t="s">
        <v>21</v>
      </c>
      <c r="D1698" s="179" t="s">
        <v>604</v>
      </c>
      <c r="E1698" s="250" t="s">
        <v>208</v>
      </c>
      <c r="F1698" s="250"/>
      <c r="G1698" s="80" t="s">
        <v>212</v>
      </c>
      <c r="H1698" s="81">
        <v>0.71879999999999999</v>
      </c>
      <c r="I1698" s="82">
        <v>0.38</v>
      </c>
      <c r="J1698" s="82">
        <v>0.27</v>
      </c>
    </row>
    <row r="1699" spans="1:10" ht="24" customHeight="1" x14ac:dyDescent="0.2">
      <c r="A1699" s="179" t="s">
        <v>183</v>
      </c>
      <c r="B1699" s="79" t="s">
        <v>189</v>
      </c>
      <c r="C1699" s="179" t="s">
        <v>21</v>
      </c>
      <c r="D1699" s="179" t="s">
        <v>190</v>
      </c>
      <c r="E1699" s="250" t="s">
        <v>188</v>
      </c>
      <c r="F1699" s="250"/>
      <c r="G1699" s="80" t="s">
        <v>31</v>
      </c>
      <c r="H1699" s="81">
        <v>2.3433000000000002</v>
      </c>
      <c r="I1699" s="82">
        <v>16.57</v>
      </c>
      <c r="J1699" s="82">
        <v>38.82</v>
      </c>
    </row>
    <row r="1700" spans="1:10" ht="24" customHeight="1" x14ac:dyDescent="0.2">
      <c r="A1700" s="179" t="s">
        <v>183</v>
      </c>
      <c r="B1700" s="79" t="s">
        <v>605</v>
      </c>
      <c r="C1700" s="179" t="s">
        <v>21</v>
      </c>
      <c r="D1700" s="179" t="s">
        <v>606</v>
      </c>
      <c r="E1700" s="250" t="s">
        <v>188</v>
      </c>
      <c r="F1700" s="250"/>
      <c r="G1700" s="80" t="s">
        <v>31</v>
      </c>
      <c r="H1700" s="81">
        <v>1.4811000000000001</v>
      </c>
      <c r="I1700" s="82">
        <v>16.98</v>
      </c>
      <c r="J1700" s="82">
        <v>25.14</v>
      </c>
    </row>
    <row r="1701" spans="1:10" ht="24" customHeight="1" x14ac:dyDescent="0.2">
      <c r="A1701" s="180" t="s">
        <v>191</v>
      </c>
      <c r="B1701" s="83" t="s">
        <v>511</v>
      </c>
      <c r="C1701" s="180" t="s">
        <v>21</v>
      </c>
      <c r="D1701" s="180" t="s">
        <v>512</v>
      </c>
      <c r="E1701" s="251" t="s">
        <v>194</v>
      </c>
      <c r="F1701" s="251"/>
      <c r="G1701" s="84" t="s">
        <v>28</v>
      </c>
      <c r="H1701" s="85">
        <v>0.82689999999999997</v>
      </c>
      <c r="I1701" s="86">
        <v>80</v>
      </c>
      <c r="J1701" s="86">
        <v>66.150000000000006</v>
      </c>
    </row>
    <row r="1702" spans="1:10" ht="24" customHeight="1" x14ac:dyDescent="0.2">
      <c r="A1702" s="180" t="s">
        <v>191</v>
      </c>
      <c r="B1702" s="83" t="s">
        <v>301</v>
      </c>
      <c r="C1702" s="180" t="s">
        <v>21</v>
      </c>
      <c r="D1702" s="180" t="s">
        <v>302</v>
      </c>
      <c r="E1702" s="251" t="s">
        <v>194</v>
      </c>
      <c r="F1702" s="251"/>
      <c r="G1702" s="84" t="s">
        <v>46</v>
      </c>
      <c r="H1702" s="85">
        <v>212.01939999999999</v>
      </c>
      <c r="I1702" s="86">
        <v>0.56000000000000005</v>
      </c>
      <c r="J1702" s="86">
        <v>118.73</v>
      </c>
    </row>
    <row r="1703" spans="1:10" ht="24" customHeight="1" x14ac:dyDescent="0.2">
      <c r="A1703" s="180" t="s">
        <v>191</v>
      </c>
      <c r="B1703" s="83" t="s">
        <v>696</v>
      </c>
      <c r="C1703" s="180" t="s">
        <v>21</v>
      </c>
      <c r="D1703" s="180" t="s">
        <v>697</v>
      </c>
      <c r="E1703" s="251" t="s">
        <v>194</v>
      </c>
      <c r="F1703" s="251"/>
      <c r="G1703" s="84" t="s">
        <v>28</v>
      </c>
      <c r="H1703" s="85">
        <v>0.57820000000000005</v>
      </c>
      <c r="I1703" s="86">
        <v>82.41</v>
      </c>
      <c r="J1703" s="86">
        <v>47.64</v>
      </c>
    </row>
    <row r="1704" spans="1:10" ht="25.5" x14ac:dyDescent="0.2">
      <c r="A1704" s="181"/>
      <c r="B1704" s="181"/>
      <c r="C1704" s="181"/>
      <c r="D1704" s="181"/>
      <c r="E1704" s="181" t="s">
        <v>199</v>
      </c>
      <c r="F1704" s="87">
        <v>41.3</v>
      </c>
      <c r="G1704" s="181" t="s">
        <v>200</v>
      </c>
      <c r="H1704" s="87">
        <v>0</v>
      </c>
      <c r="I1704" s="181" t="s">
        <v>201</v>
      </c>
      <c r="J1704" s="87">
        <v>41.3</v>
      </c>
    </row>
    <row r="1705" spans="1:10" ht="15" thickBot="1" x14ac:dyDescent="0.25">
      <c r="A1705" s="181"/>
      <c r="B1705" s="181"/>
      <c r="C1705" s="181"/>
      <c r="D1705" s="181"/>
      <c r="E1705" s="181" t="s">
        <v>202</v>
      </c>
      <c r="F1705" s="87">
        <v>71.489999999999995</v>
      </c>
      <c r="G1705" s="181"/>
      <c r="H1705" s="252" t="s">
        <v>203</v>
      </c>
      <c r="I1705" s="252"/>
      <c r="J1705" s="87">
        <v>369.5</v>
      </c>
    </row>
    <row r="1706" spans="1:10" ht="0.95" customHeight="1" thickTop="1" x14ac:dyDescent="0.2">
      <c r="A1706" s="88"/>
      <c r="B1706" s="88"/>
      <c r="C1706" s="88"/>
      <c r="D1706" s="88"/>
      <c r="E1706" s="88"/>
      <c r="F1706" s="88"/>
      <c r="G1706" s="88"/>
      <c r="H1706" s="88"/>
      <c r="I1706" s="88"/>
      <c r="J1706" s="88"/>
    </row>
    <row r="1707" spans="1:10" ht="18" customHeight="1" x14ac:dyDescent="0.2">
      <c r="A1707" s="182"/>
      <c r="B1707" s="191" t="s">
        <v>6</v>
      </c>
      <c r="C1707" s="182" t="s">
        <v>7</v>
      </c>
      <c r="D1707" s="182" t="s">
        <v>8</v>
      </c>
      <c r="E1707" s="218" t="s">
        <v>180</v>
      </c>
      <c r="F1707" s="218"/>
      <c r="G1707" s="192" t="s">
        <v>9</v>
      </c>
      <c r="H1707" s="191" t="s">
        <v>10</v>
      </c>
      <c r="I1707" s="191" t="s">
        <v>11</v>
      </c>
      <c r="J1707" s="191" t="s">
        <v>13</v>
      </c>
    </row>
    <row r="1708" spans="1:10" ht="24" customHeight="1" x14ac:dyDescent="0.2">
      <c r="A1708" s="183" t="s">
        <v>181</v>
      </c>
      <c r="B1708" s="75" t="s">
        <v>613</v>
      </c>
      <c r="C1708" s="183" t="s">
        <v>21</v>
      </c>
      <c r="D1708" s="183" t="s">
        <v>614</v>
      </c>
      <c r="E1708" s="249" t="s">
        <v>185</v>
      </c>
      <c r="F1708" s="249"/>
      <c r="G1708" s="76" t="s">
        <v>46</v>
      </c>
      <c r="H1708" s="77">
        <v>1</v>
      </c>
      <c r="I1708" s="78">
        <v>13.1</v>
      </c>
      <c r="J1708" s="78">
        <v>13.1</v>
      </c>
    </row>
    <row r="1709" spans="1:10" ht="24" customHeight="1" x14ac:dyDescent="0.2">
      <c r="A1709" s="179" t="s">
        <v>183</v>
      </c>
      <c r="B1709" s="79" t="s">
        <v>252</v>
      </c>
      <c r="C1709" s="179" t="s">
        <v>21</v>
      </c>
      <c r="D1709" s="179" t="s">
        <v>253</v>
      </c>
      <c r="E1709" s="250" t="s">
        <v>188</v>
      </c>
      <c r="F1709" s="250"/>
      <c r="G1709" s="80" t="s">
        <v>31</v>
      </c>
      <c r="H1709" s="81">
        <v>1.3100000000000001E-2</v>
      </c>
      <c r="I1709" s="82">
        <v>15.83</v>
      </c>
      <c r="J1709" s="82">
        <v>0.2</v>
      </c>
    </row>
    <row r="1710" spans="1:10" ht="24" customHeight="1" x14ac:dyDescent="0.2">
      <c r="A1710" s="179" t="s">
        <v>183</v>
      </c>
      <c r="B1710" s="79" t="s">
        <v>254</v>
      </c>
      <c r="C1710" s="179" t="s">
        <v>21</v>
      </c>
      <c r="D1710" s="179" t="s">
        <v>255</v>
      </c>
      <c r="E1710" s="250" t="s">
        <v>188</v>
      </c>
      <c r="F1710" s="250"/>
      <c r="G1710" s="80" t="s">
        <v>31</v>
      </c>
      <c r="H1710" s="81">
        <v>9.3299999999999994E-2</v>
      </c>
      <c r="I1710" s="82">
        <v>20.76</v>
      </c>
      <c r="J1710" s="82">
        <v>1.93</v>
      </c>
    </row>
    <row r="1711" spans="1:10" ht="24" customHeight="1" x14ac:dyDescent="0.2">
      <c r="A1711" s="180" t="s">
        <v>191</v>
      </c>
      <c r="B1711" s="83" t="s">
        <v>699</v>
      </c>
      <c r="C1711" s="180" t="s">
        <v>21</v>
      </c>
      <c r="D1711" s="180" t="s">
        <v>700</v>
      </c>
      <c r="E1711" s="251" t="s">
        <v>194</v>
      </c>
      <c r="F1711" s="251"/>
      <c r="G1711" s="84" t="s">
        <v>46</v>
      </c>
      <c r="H1711" s="85">
        <v>1.07</v>
      </c>
      <c r="I1711" s="86">
        <v>10.26</v>
      </c>
      <c r="J1711" s="86">
        <v>10.97</v>
      </c>
    </row>
    <row r="1712" spans="1:10" ht="25.5" x14ac:dyDescent="0.2">
      <c r="A1712" s="181"/>
      <c r="B1712" s="181"/>
      <c r="C1712" s="181"/>
      <c r="D1712" s="181"/>
      <c r="E1712" s="181" t="s">
        <v>199</v>
      </c>
      <c r="F1712" s="87">
        <v>1.45</v>
      </c>
      <c r="G1712" s="181" t="s">
        <v>200</v>
      </c>
      <c r="H1712" s="87">
        <v>0</v>
      </c>
      <c r="I1712" s="181" t="s">
        <v>201</v>
      </c>
      <c r="J1712" s="87">
        <v>1.45</v>
      </c>
    </row>
    <row r="1713" spans="1:10" ht="15" thickBot="1" x14ac:dyDescent="0.25">
      <c r="A1713" s="181"/>
      <c r="B1713" s="181"/>
      <c r="C1713" s="181"/>
      <c r="D1713" s="181"/>
      <c r="E1713" s="181" t="s">
        <v>202</v>
      </c>
      <c r="F1713" s="87">
        <v>3.14</v>
      </c>
      <c r="G1713" s="181"/>
      <c r="H1713" s="252" t="s">
        <v>203</v>
      </c>
      <c r="I1713" s="252"/>
      <c r="J1713" s="87">
        <v>16.239999999999998</v>
      </c>
    </row>
    <row r="1714" spans="1:10" ht="0.95" customHeight="1" thickTop="1" x14ac:dyDescent="0.2">
      <c r="A1714" s="88"/>
      <c r="B1714" s="88"/>
      <c r="C1714" s="88"/>
      <c r="D1714" s="88"/>
      <c r="E1714" s="88"/>
      <c r="F1714" s="88"/>
      <c r="G1714" s="88"/>
      <c r="H1714" s="88"/>
      <c r="I1714" s="88"/>
      <c r="J1714" s="88"/>
    </row>
    <row r="1715" spans="1:10" ht="18" customHeight="1" x14ac:dyDescent="0.2">
      <c r="A1715" s="182"/>
      <c r="B1715" s="191" t="s">
        <v>6</v>
      </c>
      <c r="C1715" s="182" t="s">
        <v>7</v>
      </c>
      <c r="D1715" s="182" t="s">
        <v>8</v>
      </c>
      <c r="E1715" s="218" t="s">
        <v>180</v>
      </c>
      <c r="F1715" s="218"/>
      <c r="G1715" s="192" t="s">
        <v>9</v>
      </c>
      <c r="H1715" s="191" t="s">
        <v>10</v>
      </c>
      <c r="I1715" s="191" t="s">
        <v>11</v>
      </c>
      <c r="J1715" s="191" t="s">
        <v>13</v>
      </c>
    </row>
    <row r="1716" spans="1:10" ht="24" customHeight="1" x14ac:dyDescent="0.2">
      <c r="A1716" s="183" t="s">
        <v>181</v>
      </c>
      <c r="B1716" s="75" t="s">
        <v>566</v>
      </c>
      <c r="C1716" s="183" t="s">
        <v>21</v>
      </c>
      <c r="D1716" s="183" t="s">
        <v>567</v>
      </c>
      <c r="E1716" s="249" t="s">
        <v>188</v>
      </c>
      <c r="F1716" s="249"/>
      <c r="G1716" s="76" t="s">
        <v>31</v>
      </c>
      <c r="H1716" s="77">
        <v>1</v>
      </c>
      <c r="I1716" s="78">
        <v>0.08</v>
      </c>
      <c r="J1716" s="78">
        <v>0.08</v>
      </c>
    </row>
    <row r="1717" spans="1:10" ht="24" customHeight="1" x14ac:dyDescent="0.2">
      <c r="A1717" s="180" t="s">
        <v>191</v>
      </c>
      <c r="B1717" s="83" t="s">
        <v>568</v>
      </c>
      <c r="C1717" s="180" t="s">
        <v>21</v>
      </c>
      <c r="D1717" s="180" t="s">
        <v>569</v>
      </c>
      <c r="E1717" s="251" t="s">
        <v>219</v>
      </c>
      <c r="F1717" s="251"/>
      <c r="G1717" s="84" t="s">
        <v>31</v>
      </c>
      <c r="H1717" s="85">
        <v>9.4000000000000004E-3</v>
      </c>
      <c r="I1717" s="86">
        <v>9.34</v>
      </c>
      <c r="J1717" s="86">
        <v>0.08</v>
      </c>
    </row>
    <row r="1718" spans="1:10" ht="25.5" x14ac:dyDescent="0.2">
      <c r="A1718" s="181"/>
      <c r="B1718" s="181"/>
      <c r="C1718" s="181"/>
      <c r="D1718" s="181"/>
      <c r="E1718" s="181" t="s">
        <v>199</v>
      </c>
      <c r="F1718" s="87">
        <v>0.08</v>
      </c>
      <c r="G1718" s="181" t="s">
        <v>200</v>
      </c>
      <c r="H1718" s="87">
        <v>0</v>
      </c>
      <c r="I1718" s="181" t="s">
        <v>201</v>
      </c>
      <c r="J1718" s="87">
        <v>0.08</v>
      </c>
    </row>
    <row r="1719" spans="1:10" ht="15" thickBot="1" x14ac:dyDescent="0.25">
      <c r="A1719" s="181"/>
      <c r="B1719" s="181"/>
      <c r="C1719" s="181"/>
      <c r="D1719" s="181"/>
      <c r="E1719" s="181" t="s">
        <v>202</v>
      </c>
      <c r="F1719" s="87">
        <v>0.01</v>
      </c>
      <c r="G1719" s="181"/>
      <c r="H1719" s="252" t="s">
        <v>203</v>
      </c>
      <c r="I1719" s="252"/>
      <c r="J1719" s="87">
        <v>0.09</v>
      </c>
    </row>
    <row r="1720" spans="1:10" ht="0.95" customHeight="1" thickTop="1" x14ac:dyDescent="0.2">
      <c r="A1720" s="88"/>
      <c r="B1720" s="88"/>
      <c r="C1720" s="88"/>
      <c r="D1720" s="88"/>
      <c r="E1720" s="88"/>
      <c r="F1720" s="88"/>
      <c r="G1720" s="88"/>
      <c r="H1720" s="88"/>
      <c r="I1720" s="88"/>
      <c r="J1720" s="88"/>
    </row>
    <row r="1721" spans="1:10" ht="18" customHeight="1" x14ac:dyDescent="0.2">
      <c r="A1721" s="182"/>
      <c r="B1721" s="191" t="s">
        <v>6</v>
      </c>
      <c r="C1721" s="182" t="s">
        <v>7</v>
      </c>
      <c r="D1721" s="182" t="s">
        <v>8</v>
      </c>
      <c r="E1721" s="218" t="s">
        <v>180</v>
      </c>
      <c r="F1721" s="218"/>
      <c r="G1721" s="192" t="s">
        <v>9</v>
      </c>
      <c r="H1721" s="191" t="s">
        <v>10</v>
      </c>
      <c r="I1721" s="191" t="s">
        <v>11</v>
      </c>
      <c r="J1721" s="191" t="s">
        <v>13</v>
      </c>
    </row>
    <row r="1722" spans="1:10" ht="24" customHeight="1" x14ac:dyDescent="0.2">
      <c r="A1722" s="183" t="s">
        <v>181</v>
      </c>
      <c r="B1722" s="75" t="s">
        <v>578</v>
      </c>
      <c r="C1722" s="183" t="s">
        <v>21</v>
      </c>
      <c r="D1722" s="183" t="s">
        <v>579</v>
      </c>
      <c r="E1722" s="249" t="s">
        <v>188</v>
      </c>
      <c r="F1722" s="249"/>
      <c r="G1722" s="76" t="s">
        <v>31</v>
      </c>
      <c r="H1722" s="77">
        <v>1</v>
      </c>
      <c r="I1722" s="78">
        <v>0.12</v>
      </c>
      <c r="J1722" s="78">
        <v>0.12</v>
      </c>
    </row>
    <row r="1723" spans="1:10" ht="24" customHeight="1" x14ac:dyDescent="0.2">
      <c r="A1723" s="180" t="s">
        <v>191</v>
      </c>
      <c r="B1723" s="83" t="s">
        <v>580</v>
      </c>
      <c r="C1723" s="180" t="s">
        <v>21</v>
      </c>
      <c r="D1723" s="180" t="s">
        <v>581</v>
      </c>
      <c r="E1723" s="251" t="s">
        <v>219</v>
      </c>
      <c r="F1723" s="251"/>
      <c r="G1723" s="84" t="s">
        <v>31</v>
      </c>
      <c r="H1723" s="85">
        <v>1.2E-2</v>
      </c>
      <c r="I1723" s="86">
        <v>10.51</v>
      </c>
      <c r="J1723" s="86">
        <v>0.12</v>
      </c>
    </row>
    <row r="1724" spans="1:10" ht="25.5" x14ac:dyDescent="0.2">
      <c r="A1724" s="181"/>
      <c r="B1724" s="181"/>
      <c r="C1724" s="181"/>
      <c r="D1724" s="181"/>
      <c r="E1724" s="181" t="s">
        <v>199</v>
      </c>
      <c r="F1724" s="87">
        <v>0.12</v>
      </c>
      <c r="G1724" s="181" t="s">
        <v>200</v>
      </c>
      <c r="H1724" s="87">
        <v>0</v>
      </c>
      <c r="I1724" s="181" t="s">
        <v>201</v>
      </c>
      <c r="J1724" s="87">
        <v>0.12</v>
      </c>
    </row>
    <row r="1725" spans="1:10" ht="15" thickBot="1" x14ac:dyDescent="0.25">
      <c r="A1725" s="181"/>
      <c r="B1725" s="181"/>
      <c r="C1725" s="181"/>
      <c r="D1725" s="181"/>
      <c r="E1725" s="181" t="s">
        <v>202</v>
      </c>
      <c r="F1725" s="87">
        <v>0.02</v>
      </c>
      <c r="G1725" s="181"/>
      <c r="H1725" s="252" t="s">
        <v>203</v>
      </c>
      <c r="I1725" s="252"/>
      <c r="J1725" s="87">
        <v>0.14000000000000001</v>
      </c>
    </row>
    <row r="1726" spans="1:10" ht="0.95" customHeight="1" thickTop="1" x14ac:dyDescent="0.2">
      <c r="A1726" s="88"/>
      <c r="B1726" s="88"/>
      <c r="C1726" s="88"/>
      <c r="D1726" s="88"/>
      <c r="E1726" s="88"/>
      <c r="F1726" s="88"/>
      <c r="G1726" s="88"/>
      <c r="H1726" s="88"/>
      <c r="I1726" s="88"/>
      <c r="J1726" s="88"/>
    </row>
    <row r="1727" spans="1:10" ht="18" customHeight="1" x14ac:dyDescent="0.2">
      <c r="A1727" s="182"/>
      <c r="B1727" s="191" t="s">
        <v>6</v>
      </c>
      <c r="C1727" s="182" t="s">
        <v>7</v>
      </c>
      <c r="D1727" s="182" t="s">
        <v>8</v>
      </c>
      <c r="E1727" s="218" t="s">
        <v>180</v>
      </c>
      <c r="F1727" s="218"/>
      <c r="G1727" s="192" t="s">
        <v>9</v>
      </c>
      <c r="H1727" s="191" t="s">
        <v>10</v>
      </c>
      <c r="I1727" s="191" t="s">
        <v>11</v>
      </c>
      <c r="J1727" s="191" t="s">
        <v>13</v>
      </c>
    </row>
    <row r="1728" spans="1:10" ht="24" customHeight="1" x14ac:dyDescent="0.2">
      <c r="A1728" s="183" t="s">
        <v>181</v>
      </c>
      <c r="B1728" s="75" t="s">
        <v>1678</v>
      </c>
      <c r="C1728" s="183" t="s">
        <v>21</v>
      </c>
      <c r="D1728" s="183" t="s">
        <v>1679</v>
      </c>
      <c r="E1728" s="249" t="s">
        <v>188</v>
      </c>
      <c r="F1728" s="249"/>
      <c r="G1728" s="76" t="s">
        <v>31</v>
      </c>
      <c r="H1728" s="77">
        <v>1</v>
      </c>
      <c r="I1728" s="78">
        <v>0.12</v>
      </c>
      <c r="J1728" s="78">
        <v>0.12</v>
      </c>
    </row>
    <row r="1729" spans="1:10" ht="24" customHeight="1" x14ac:dyDescent="0.2">
      <c r="A1729" s="180" t="s">
        <v>191</v>
      </c>
      <c r="B1729" s="83" t="s">
        <v>1680</v>
      </c>
      <c r="C1729" s="180" t="s">
        <v>21</v>
      </c>
      <c r="D1729" s="180" t="s">
        <v>1681</v>
      </c>
      <c r="E1729" s="251" t="s">
        <v>219</v>
      </c>
      <c r="F1729" s="251"/>
      <c r="G1729" s="84" t="s">
        <v>31</v>
      </c>
      <c r="H1729" s="85">
        <v>1.2E-2</v>
      </c>
      <c r="I1729" s="86">
        <v>10.51</v>
      </c>
      <c r="J1729" s="86">
        <v>0.12</v>
      </c>
    </row>
    <row r="1730" spans="1:10" ht="25.5" x14ac:dyDescent="0.2">
      <c r="A1730" s="181"/>
      <c r="B1730" s="181"/>
      <c r="C1730" s="181"/>
      <c r="D1730" s="181"/>
      <c r="E1730" s="181" t="s">
        <v>199</v>
      </c>
      <c r="F1730" s="87">
        <v>0.12</v>
      </c>
      <c r="G1730" s="181" t="s">
        <v>200</v>
      </c>
      <c r="H1730" s="87">
        <v>0</v>
      </c>
      <c r="I1730" s="181" t="s">
        <v>201</v>
      </c>
      <c r="J1730" s="87">
        <v>0.12</v>
      </c>
    </row>
    <row r="1731" spans="1:10" ht="15" thickBot="1" x14ac:dyDescent="0.25">
      <c r="A1731" s="181"/>
      <c r="B1731" s="181"/>
      <c r="C1731" s="181"/>
      <c r="D1731" s="181"/>
      <c r="E1731" s="181" t="s">
        <v>202</v>
      </c>
      <c r="F1731" s="87">
        <v>0.02</v>
      </c>
      <c r="G1731" s="181"/>
      <c r="H1731" s="252" t="s">
        <v>203</v>
      </c>
      <c r="I1731" s="252"/>
      <c r="J1731" s="87">
        <v>0.14000000000000001</v>
      </c>
    </row>
    <row r="1732" spans="1:10" ht="0.95" customHeight="1" thickTop="1" x14ac:dyDescent="0.2">
      <c r="A1732" s="88"/>
      <c r="B1732" s="88"/>
      <c r="C1732" s="88"/>
      <c r="D1732" s="88"/>
      <c r="E1732" s="88"/>
      <c r="F1732" s="88"/>
      <c r="G1732" s="88"/>
      <c r="H1732" s="88"/>
      <c r="I1732" s="88"/>
      <c r="J1732" s="88"/>
    </row>
    <row r="1733" spans="1:10" ht="18" customHeight="1" x14ac:dyDescent="0.2">
      <c r="A1733" s="182"/>
      <c r="B1733" s="191" t="s">
        <v>6</v>
      </c>
      <c r="C1733" s="182" t="s">
        <v>7</v>
      </c>
      <c r="D1733" s="182" t="s">
        <v>8</v>
      </c>
      <c r="E1733" s="218" t="s">
        <v>180</v>
      </c>
      <c r="F1733" s="218"/>
      <c r="G1733" s="192" t="s">
        <v>9</v>
      </c>
      <c r="H1733" s="191" t="s">
        <v>10</v>
      </c>
      <c r="I1733" s="191" t="s">
        <v>11</v>
      </c>
      <c r="J1733" s="191" t="s">
        <v>13</v>
      </c>
    </row>
    <row r="1734" spans="1:10" ht="24" customHeight="1" x14ac:dyDescent="0.2">
      <c r="A1734" s="183" t="s">
        <v>181</v>
      </c>
      <c r="B1734" s="75" t="s">
        <v>2161</v>
      </c>
      <c r="C1734" s="183" t="s">
        <v>21</v>
      </c>
      <c r="D1734" s="183" t="s">
        <v>2162</v>
      </c>
      <c r="E1734" s="249" t="s">
        <v>188</v>
      </c>
      <c r="F1734" s="249"/>
      <c r="G1734" s="76" t="s">
        <v>31</v>
      </c>
      <c r="H1734" s="77">
        <v>1</v>
      </c>
      <c r="I1734" s="78">
        <v>0.1</v>
      </c>
      <c r="J1734" s="78">
        <v>0.1</v>
      </c>
    </row>
    <row r="1735" spans="1:10" ht="24" customHeight="1" x14ac:dyDescent="0.2">
      <c r="A1735" s="180" t="s">
        <v>191</v>
      </c>
      <c r="B1735" s="83" t="s">
        <v>2163</v>
      </c>
      <c r="C1735" s="180" t="s">
        <v>21</v>
      </c>
      <c r="D1735" s="180" t="s">
        <v>2164</v>
      </c>
      <c r="E1735" s="251" t="s">
        <v>219</v>
      </c>
      <c r="F1735" s="251"/>
      <c r="G1735" s="84" t="s">
        <v>31</v>
      </c>
      <c r="H1735" s="85">
        <v>9.4000000000000004E-3</v>
      </c>
      <c r="I1735" s="86">
        <v>10.93</v>
      </c>
      <c r="J1735" s="86">
        <v>0.1</v>
      </c>
    </row>
    <row r="1736" spans="1:10" ht="25.5" x14ac:dyDescent="0.2">
      <c r="A1736" s="181"/>
      <c r="B1736" s="181"/>
      <c r="C1736" s="181"/>
      <c r="D1736" s="181"/>
      <c r="E1736" s="181" t="s">
        <v>199</v>
      </c>
      <c r="F1736" s="87">
        <v>0.1</v>
      </c>
      <c r="G1736" s="181" t="s">
        <v>200</v>
      </c>
      <c r="H1736" s="87">
        <v>0</v>
      </c>
      <c r="I1736" s="181" t="s">
        <v>201</v>
      </c>
      <c r="J1736" s="87">
        <v>0.1</v>
      </c>
    </row>
    <row r="1737" spans="1:10" ht="15" thickBot="1" x14ac:dyDescent="0.25">
      <c r="A1737" s="181"/>
      <c r="B1737" s="181"/>
      <c r="C1737" s="181"/>
      <c r="D1737" s="181"/>
      <c r="E1737" s="181" t="s">
        <v>202</v>
      </c>
      <c r="F1737" s="87">
        <v>0.02</v>
      </c>
      <c r="G1737" s="181"/>
      <c r="H1737" s="252" t="s">
        <v>203</v>
      </c>
      <c r="I1737" s="252"/>
      <c r="J1737" s="87">
        <v>0.12</v>
      </c>
    </row>
    <row r="1738" spans="1:10" ht="0.95" customHeight="1" thickTop="1" x14ac:dyDescent="0.2">
      <c r="A1738" s="88"/>
      <c r="B1738" s="88"/>
      <c r="C1738" s="88"/>
      <c r="D1738" s="88"/>
      <c r="E1738" s="88"/>
      <c r="F1738" s="88"/>
      <c r="G1738" s="88"/>
      <c r="H1738" s="88"/>
      <c r="I1738" s="88"/>
      <c r="J1738" s="88"/>
    </row>
    <row r="1739" spans="1:10" ht="18" customHeight="1" x14ac:dyDescent="0.2">
      <c r="A1739" s="182"/>
      <c r="B1739" s="191" t="s">
        <v>6</v>
      </c>
      <c r="C1739" s="182" t="s">
        <v>7</v>
      </c>
      <c r="D1739" s="182" t="s">
        <v>8</v>
      </c>
      <c r="E1739" s="218" t="s">
        <v>180</v>
      </c>
      <c r="F1739" s="218"/>
      <c r="G1739" s="192" t="s">
        <v>9</v>
      </c>
      <c r="H1739" s="191" t="s">
        <v>10</v>
      </c>
      <c r="I1739" s="191" t="s">
        <v>11</v>
      </c>
      <c r="J1739" s="191" t="s">
        <v>13</v>
      </c>
    </row>
    <row r="1740" spans="1:10" ht="24" customHeight="1" x14ac:dyDescent="0.2">
      <c r="A1740" s="183" t="s">
        <v>181</v>
      </c>
      <c r="B1740" s="75" t="s">
        <v>607</v>
      </c>
      <c r="C1740" s="183" t="s">
        <v>21</v>
      </c>
      <c r="D1740" s="183" t="s">
        <v>608</v>
      </c>
      <c r="E1740" s="249" t="s">
        <v>188</v>
      </c>
      <c r="F1740" s="249"/>
      <c r="G1740" s="76" t="s">
        <v>31</v>
      </c>
      <c r="H1740" s="77">
        <v>1</v>
      </c>
      <c r="I1740" s="78">
        <v>0.13</v>
      </c>
      <c r="J1740" s="78">
        <v>0.13</v>
      </c>
    </row>
    <row r="1741" spans="1:10" ht="24" customHeight="1" x14ac:dyDescent="0.2">
      <c r="A1741" s="180" t="s">
        <v>191</v>
      </c>
      <c r="B1741" s="83" t="s">
        <v>609</v>
      </c>
      <c r="C1741" s="180" t="s">
        <v>21</v>
      </c>
      <c r="D1741" s="180" t="s">
        <v>610</v>
      </c>
      <c r="E1741" s="251" t="s">
        <v>219</v>
      </c>
      <c r="F1741" s="251"/>
      <c r="G1741" s="84" t="s">
        <v>31</v>
      </c>
      <c r="H1741" s="85">
        <v>9.4000000000000004E-3</v>
      </c>
      <c r="I1741" s="86">
        <v>14.22</v>
      </c>
      <c r="J1741" s="86">
        <v>0.13</v>
      </c>
    </row>
    <row r="1742" spans="1:10" ht="25.5" x14ac:dyDescent="0.2">
      <c r="A1742" s="181"/>
      <c r="B1742" s="181"/>
      <c r="C1742" s="181"/>
      <c r="D1742" s="181"/>
      <c r="E1742" s="181" t="s">
        <v>199</v>
      </c>
      <c r="F1742" s="87">
        <v>0.13</v>
      </c>
      <c r="G1742" s="181" t="s">
        <v>200</v>
      </c>
      <c r="H1742" s="87">
        <v>0</v>
      </c>
      <c r="I1742" s="181" t="s">
        <v>201</v>
      </c>
      <c r="J1742" s="87">
        <v>0.13</v>
      </c>
    </row>
    <row r="1743" spans="1:10" ht="15" thickBot="1" x14ac:dyDescent="0.25">
      <c r="A1743" s="181"/>
      <c r="B1743" s="181"/>
      <c r="C1743" s="181"/>
      <c r="D1743" s="181"/>
      <c r="E1743" s="181" t="s">
        <v>202</v>
      </c>
      <c r="F1743" s="87">
        <v>0.03</v>
      </c>
      <c r="G1743" s="181"/>
      <c r="H1743" s="252" t="s">
        <v>203</v>
      </c>
      <c r="I1743" s="252"/>
      <c r="J1743" s="87">
        <v>0.16</v>
      </c>
    </row>
    <row r="1744" spans="1:10" ht="0.95" customHeight="1" thickTop="1" x14ac:dyDescent="0.2">
      <c r="A1744" s="88"/>
      <c r="B1744" s="88"/>
      <c r="C1744" s="88"/>
      <c r="D1744" s="88"/>
      <c r="E1744" s="88"/>
      <c r="F1744" s="88"/>
      <c r="G1744" s="88"/>
      <c r="H1744" s="88"/>
      <c r="I1744" s="88"/>
      <c r="J1744" s="88"/>
    </row>
    <row r="1745" spans="1:10" ht="18" customHeight="1" x14ac:dyDescent="0.2">
      <c r="A1745" s="182"/>
      <c r="B1745" s="191" t="s">
        <v>6</v>
      </c>
      <c r="C1745" s="182" t="s">
        <v>7</v>
      </c>
      <c r="D1745" s="182" t="s">
        <v>8</v>
      </c>
      <c r="E1745" s="218" t="s">
        <v>180</v>
      </c>
      <c r="F1745" s="218"/>
      <c r="G1745" s="192" t="s">
        <v>9</v>
      </c>
      <c r="H1745" s="191" t="s">
        <v>10</v>
      </c>
      <c r="I1745" s="191" t="s">
        <v>11</v>
      </c>
      <c r="J1745" s="191" t="s">
        <v>13</v>
      </c>
    </row>
    <row r="1746" spans="1:10" ht="24" customHeight="1" x14ac:dyDescent="0.2">
      <c r="A1746" s="183" t="s">
        <v>181</v>
      </c>
      <c r="B1746" s="75" t="s">
        <v>615</v>
      </c>
      <c r="C1746" s="183" t="s">
        <v>21</v>
      </c>
      <c r="D1746" s="183" t="s">
        <v>616</v>
      </c>
      <c r="E1746" s="249" t="s">
        <v>188</v>
      </c>
      <c r="F1746" s="249"/>
      <c r="G1746" s="76" t="s">
        <v>31</v>
      </c>
      <c r="H1746" s="77">
        <v>1</v>
      </c>
      <c r="I1746" s="78">
        <v>0.3</v>
      </c>
      <c r="J1746" s="78">
        <v>0.3</v>
      </c>
    </row>
    <row r="1747" spans="1:10" ht="24" customHeight="1" x14ac:dyDescent="0.2">
      <c r="A1747" s="180" t="s">
        <v>191</v>
      </c>
      <c r="B1747" s="83" t="s">
        <v>617</v>
      </c>
      <c r="C1747" s="180" t="s">
        <v>21</v>
      </c>
      <c r="D1747" s="180" t="s">
        <v>618</v>
      </c>
      <c r="E1747" s="251" t="s">
        <v>219</v>
      </c>
      <c r="F1747" s="251"/>
      <c r="G1747" s="84" t="s">
        <v>31</v>
      </c>
      <c r="H1747" s="85">
        <v>3.0200000000000001E-2</v>
      </c>
      <c r="I1747" s="86">
        <v>9.9600000000000009</v>
      </c>
      <c r="J1747" s="86">
        <v>0.3</v>
      </c>
    </row>
    <row r="1748" spans="1:10" ht="25.5" x14ac:dyDescent="0.2">
      <c r="A1748" s="181"/>
      <c r="B1748" s="181"/>
      <c r="C1748" s="181"/>
      <c r="D1748" s="181"/>
      <c r="E1748" s="181" t="s">
        <v>199</v>
      </c>
      <c r="F1748" s="87">
        <v>0.3</v>
      </c>
      <c r="G1748" s="181" t="s">
        <v>200</v>
      </c>
      <c r="H1748" s="87">
        <v>0</v>
      </c>
      <c r="I1748" s="181" t="s">
        <v>201</v>
      </c>
      <c r="J1748" s="87">
        <v>0.3</v>
      </c>
    </row>
    <row r="1749" spans="1:10" ht="15" thickBot="1" x14ac:dyDescent="0.25">
      <c r="A1749" s="181"/>
      <c r="B1749" s="181"/>
      <c r="C1749" s="181"/>
      <c r="D1749" s="181"/>
      <c r="E1749" s="181" t="s">
        <v>202</v>
      </c>
      <c r="F1749" s="87">
        <v>7.0000000000000007E-2</v>
      </c>
      <c r="G1749" s="181"/>
      <c r="H1749" s="252" t="s">
        <v>203</v>
      </c>
      <c r="I1749" s="252"/>
      <c r="J1749" s="87">
        <v>0.37</v>
      </c>
    </row>
    <row r="1750" spans="1:10" ht="0.95" customHeight="1" thickTop="1" x14ac:dyDescent="0.2">
      <c r="A1750" s="88"/>
      <c r="B1750" s="88"/>
      <c r="C1750" s="88"/>
      <c r="D1750" s="88"/>
      <c r="E1750" s="88"/>
      <c r="F1750" s="88"/>
      <c r="G1750" s="88"/>
      <c r="H1750" s="88"/>
      <c r="I1750" s="88"/>
      <c r="J1750" s="88"/>
    </row>
    <row r="1751" spans="1:10" ht="18" customHeight="1" x14ac:dyDescent="0.2">
      <c r="A1751" s="182"/>
      <c r="B1751" s="191" t="s">
        <v>6</v>
      </c>
      <c r="C1751" s="182" t="s">
        <v>7</v>
      </c>
      <c r="D1751" s="182" t="s">
        <v>8</v>
      </c>
      <c r="E1751" s="218" t="s">
        <v>180</v>
      </c>
      <c r="F1751" s="218"/>
      <c r="G1751" s="192" t="s">
        <v>9</v>
      </c>
      <c r="H1751" s="191" t="s">
        <v>10</v>
      </c>
      <c r="I1751" s="191" t="s">
        <v>11</v>
      </c>
      <c r="J1751" s="191" t="s">
        <v>13</v>
      </c>
    </row>
    <row r="1752" spans="1:10" ht="36" customHeight="1" x14ac:dyDescent="0.2">
      <c r="A1752" s="183" t="s">
        <v>181</v>
      </c>
      <c r="B1752" s="75" t="s">
        <v>623</v>
      </c>
      <c r="C1752" s="183" t="s">
        <v>21</v>
      </c>
      <c r="D1752" s="183" t="s">
        <v>624</v>
      </c>
      <c r="E1752" s="249" t="s">
        <v>188</v>
      </c>
      <c r="F1752" s="249"/>
      <c r="G1752" s="76" t="s">
        <v>31</v>
      </c>
      <c r="H1752" s="77">
        <v>1</v>
      </c>
      <c r="I1752" s="78">
        <v>0.15</v>
      </c>
      <c r="J1752" s="78">
        <v>0.15</v>
      </c>
    </row>
    <row r="1753" spans="1:10" ht="24" customHeight="1" x14ac:dyDescent="0.2">
      <c r="A1753" s="180" t="s">
        <v>191</v>
      </c>
      <c r="B1753" s="83" t="s">
        <v>625</v>
      </c>
      <c r="C1753" s="180" t="s">
        <v>21</v>
      </c>
      <c r="D1753" s="180" t="s">
        <v>626</v>
      </c>
      <c r="E1753" s="251" t="s">
        <v>219</v>
      </c>
      <c r="F1753" s="251"/>
      <c r="G1753" s="84" t="s">
        <v>31</v>
      </c>
      <c r="H1753" s="85">
        <v>1.46E-2</v>
      </c>
      <c r="I1753" s="86">
        <v>10.51</v>
      </c>
      <c r="J1753" s="86">
        <v>0.15</v>
      </c>
    </row>
    <row r="1754" spans="1:10" ht="25.5" x14ac:dyDescent="0.2">
      <c r="A1754" s="181"/>
      <c r="B1754" s="181"/>
      <c r="C1754" s="181"/>
      <c r="D1754" s="181"/>
      <c r="E1754" s="181" t="s">
        <v>199</v>
      </c>
      <c r="F1754" s="87">
        <v>0.15</v>
      </c>
      <c r="G1754" s="181" t="s">
        <v>200</v>
      </c>
      <c r="H1754" s="87">
        <v>0</v>
      </c>
      <c r="I1754" s="181" t="s">
        <v>201</v>
      </c>
      <c r="J1754" s="87">
        <v>0.15</v>
      </c>
    </row>
    <row r="1755" spans="1:10" ht="15" thickBot="1" x14ac:dyDescent="0.25">
      <c r="A1755" s="181"/>
      <c r="B1755" s="181"/>
      <c r="C1755" s="181"/>
      <c r="D1755" s="181"/>
      <c r="E1755" s="181" t="s">
        <v>202</v>
      </c>
      <c r="F1755" s="87">
        <v>0.03</v>
      </c>
      <c r="G1755" s="181"/>
      <c r="H1755" s="252" t="s">
        <v>203</v>
      </c>
      <c r="I1755" s="252"/>
      <c r="J1755" s="87">
        <v>0.18</v>
      </c>
    </row>
    <row r="1756" spans="1:10" ht="0.95" customHeight="1" thickTop="1" x14ac:dyDescent="0.2">
      <c r="A1756" s="88"/>
      <c r="B1756" s="88"/>
      <c r="C1756" s="88"/>
      <c r="D1756" s="88"/>
      <c r="E1756" s="88"/>
      <c r="F1756" s="88"/>
      <c r="G1756" s="88"/>
      <c r="H1756" s="88"/>
      <c r="I1756" s="88"/>
      <c r="J1756" s="88"/>
    </row>
    <row r="1757" spans="1:10" ht="18" customHeight="1" x14ac:dyDescent="0.2">
      <c r="A1757" s="182"/>
      <c r="B1757" s="191" t="s">
        <v>6</v>
      </c>
      <c r="C1757" s="182" t="s">
        <v>7</v>
      </c>
      <c r="D1757" s="182" t="s">
        <v>8</v>
      </c>
      <c r="E1757" s="218" t="s">
        <v>180</v>
      </c>
      <c r="F1757" s="218"/>
      <c r="G1757" s="192" t="s">
        <v>9</v>
      </c>
      <c r="H1757" s="191" t="s">
        <v>10</v>
      </c>
      <c r="I1757" s="191" t="s">
        <v>11</v>
      </c>
      <c r="J1757" s="191" t="s">
        <v>13</v>
      </c>
    </row>
    <row r="1758" spans="1:10" ht="24" customHeight="1" x14ac:dyDescent="0.2">
      <c r="A1758" s="183" t="s">
        <v>181</v>
      </c>
      <c r="B1758" s="75" t="s">
        <v>631</v>
      </c>
      <c r="C1758" s="183" t="s">
        <v>21</v>
      </c>
      <c r="D1758" s="183" t="s">
        <v>632</v>
      </c>
      <c r="E1758" s="249" t="s">
        <v>188</v>
      </c>
      <c r="F1758" s="249"/>
      <c r="G1758" s="76" t="s">
        <v>31</v>
      </c>
      <c r="H1758" s="77">
        <v>1</v>
      </c>
      <c r="I1758" s="78">
        <v>0.09</v>
      </c>
      <c r="J1758" s="78">
        <v>0.09</v>
      </c>
    </row>
    <row r="1759" spans="1:10" ht="24" customHeight="1" x14ac:dyDescent="0.2">
      <c r="A1759" s="180" t="s">
        <v>191</v>
      </c>
      <c r="B1759" s="83" t="s">
        <v>633</v>
      </c>
      <c r="C1759" s="180" t="s">
        <v>21</v>
      </c>
      <c r="D1759" s="180" t="s">
        <v>634</v>
      </c>
      <c r="E1759" s="251" t="s">
        <v>219</v>
      </c>
      <c r="F1759" s="251"/>
      <c r="G1759" s="84" t="s">
        <v>31</v>
      </c>
      <c r="H1759" s="85">
        <v>9.4000000000000004E-3</v>
      </c>
      <c r="I1759" s="86">
        <v>10.48</v>
      </c>
      <c r="J1759" s="86">
        <v>0.09</v>
      </c>
    </row>
    <row r="1760" spans="1:10" ht="25.5" x14ac:dyDescent="0.2">
      <c r="A1760" s="181"/>
      <c r="B1760" s="181"/>
      <c r="C1760" s="181"/>
      <c r="D1760" s="181"/>
      <c r="E1760" s="181" t="s">
        <v>199</v>
      </c>
      <c r="F1760" s="87">
        <v>0.09</v>
      </c>
      <c r="G1760" s="181" t="s">
        <v>200</v>
      </c>
      <c r="H1760" s="87">
        <v>0</v>
      </c>
      <c r="I1760" s="181" t="s">
        <v>201</v>
      </c>
      <c r="J1760" s="87">
        <v>0.09</v>
      </c>
    </row>
    <row r="1761" spans="1:10" ht="15" thickBot="1" x14ac:dyDescent="0.25">
      <c r="A1761" s="181"/>
      <c r="B1761" s="181"/>
      <c r="C1761" s="181"/>
      <c r="D1761" s="181"/>
      <c r="E1761" s="181" t="s">
        <v>202</v>
      </c>
      <c r="F1761" s="87">
        <v>0.02</v>
      </c>
      <c r="G1761" s="181"/>
      <c r="H1761" s="252" t="s">
        <v>203</v>
      </c>
      <c r="I1761" s="252"/>
      <c r="J1761" s="87">
        <v>0.11</v>
      </c>
    </row>
    <row r="1762" spans="1:10" ht="0.95" customHeight="1" thickTop="1" x14ac:dyDescent="0.2">
      <c r="A1762" s="88"/>
      <c r="B1762" s="88"/>
      <c r="C1762" s="88"/>
      <c r="D1762" s="88"/>
      <c r="E1762" s="88"/>
      <c r="F1762" s="88"/>
      <c r="G1762" s="88"/>
      <c r="H1762" s="88"/>
      <c r="I1762" s="88"/>
      <c r="J1762" s="88"/>
    </row>
    <row r="1763" spans="1:10" ht="18" customHeight="1" x14ac:dyDescent="0.2">
      <c r="A1763" s="182"/>
      <c r="B1763" s="191" t="s">
        <v>6</v>
      </c>
      <c r="C1763" s="182" t="s">
        <v>7</v>
      </c>
      <c r="D1763" s="182" t="s">
        <v>8</v>
      </c>
      <c r="E1763" s="218" t="s">
        <v>180</v>
      </c>
      <c r="F1763" s="218"/>
      <c r="G1763" s="192" t="s">
        <v>9</v>
      </c>
      <c r="H1763" s="191" t="s">
        <v>10</v>
      </c>
      <c r="I1763" s="191" t="s">
        <v>11</v>
      </c>
      <c r="J1763" s="191" t="s">
        <v>13</v>
      </c>
    </row>
    <row r="1764" spans="1:10" ht="24" customHeight="1" x14ac:dyDescent="0.2">
      <c r="A1764" s="183" t="s">
        <v>181</v>
      </c>
      <c r="B1764" s="75" t="s">
        <v>639</v>
      </c>
      <c r="C1764" s="183" t="s">
        <v>21</v>
      </c>
      <c r="D1764" s="183" t="s">
        <v>640</v>
      </c>
      <c r="E1764" s="249" t="s">
        <v>188</v>
      </c>
      <c r="F1764" s="249"/>
      <c r="G1764" s="76" t="s">
        <v>31</v>
      </c>
      <c r="H1764" s="77">
        <v>1</v>
      </c>
      <c r="I1764" s="78">
        <v>0.17</v>
      </c>
      <c r="J1764" s="78">
        <v>0.17</v>
      </c>
    </row>
    <row r="1765" spans="1:10" ht="24" customHeight="1" x14ac:dyDescent="0.2">
      <c r="A1765" s="180" t="s">
        <v>191</v>
      </c>
      <c r="B1765" s="83" t="s">
        <v>641</v>
      </c>
      <c r="C1765" s="180" t="s">
        <v>21</v>
      </c>
      <c r="D1765" s="180" t="s">
        <v>642</v>
      </c>
      <c r="E1765" s="251" t="s">
        <v>219</v>
      </c>
      <c r="F1765" s="251"/>
      <c r="G1765" s="84" t="s">
        <v>31</v>
      </c>
      <c r="H1765" s="85">
        <v>1.2E-2</v>
      </c>
      <c r="I1765" s="86">
        <v>14.17</v>
      </c>
      <c r="J1765" s="86">
        <v>0.17</v>
      </c>
    </row>
    <row r="1766" spans="1:10" ht="25.5" x14ac:dyDescent="0.2">
      <c r="A1766" s="181"/>
      <c r="B1766" s="181"/>
      <c r="C1766" s="181"/>
      <c r="D1766" s="181"/>
      <c r="E1766" s="181" t="s">
        <v>199</v>
      </c>
      <c r="F1766" s="87">
        <v>0.17</v>
      </c>
      <c r="G1766" s="181" t="s">
        <v>200</v>
      </c>
      <c r="H1766" s="87">
        <v>0</v>
      </c>
      <c r="I1766" s="181" t="s">
        <v>201</v>
      </c>
      <c r="J1766" s="87">
        <v>0.17</v>
      </c>
    </row>
    <row r="1767" spans="1:10" ht="15" thickBot="1" x14ac:dyDescent="0.25">
      <c r="A1767" s="181"/>
      <c r="B1767" s="181"/>
      <c r="C1767" s="181"/>
      <c r="D1767" s="181"/>
      <c r="E1767" s="181" t="s">
        <v>202</v>
      </c>
      <c r="F1767" s="87">
        <v>0.04</v>
      </c>
      <c r="G1767" s="181"/>
      <c r="H1767" s="252" t="s">
        <v>203</v>
      </c>
      <c r="I1767" s="252"/>
      <c r="J1767" s="87">
        <v>0.21</v>
      </c>
    </row>
    <row r="1768" spans="1:10" ht="0.95" customHeight="1" thickTop="1" x14ac:dyDescent="0.2">
      <c r="A1768" s="88"/>
      <c r="B1768" s="88"/>
      <c r="C1768" s="88"/>
      <c r="D1768" s="88"/>
      <c r="E1768" s="88"/>
      <c r="F1768" s="88"/>
      <c r="G1768" s="88"/>
      <c r="H1768" s="88"/>
      <c r="I1768" s="88"/>
      <c r="J1768" s="88"/>
    </row>
    <row r="1769" spans="1:10" ht="18" customHeight="1" x14ac:dyDescent="0.2">
      <c r="A1769" s="182"/>
      <c r="B1769" s="191" t="s">
        <v>6</v>
      </c>
      <c r="C1769" s="182" t="s">
        <v>7</v>
      </c>
      <c r="D1769" s="182" t="s">
        <v>8</v>
      </c>
      <c r="E1769" s="218" t="s">
        <v>180</v>
      </c>
      <c r="F1769" s="218"/>
      <c r="G1769" s="192" t="s">
        <v>9</v>
      </c>
      <c r="H1769" s="191" t="s">
        <v>10</v>
      </c>
      <c r="I1769" s="191" t="s">
        <v>11</v>
      </c>
      <c r="J1769" s="191" t="s">
        <v>13</v>
      </c>
    </row>
    <row r="1770" spans="1:10" ht="24" customHeight="1" x14ac:dyDescent="0.2">
      <c r="A1770" s="183" t="s">
        <v>181</v>
      </c>
      <c r="B1770" s="75" t="s">
        <v>670</v>
      </c>
      <c r="C1770" s="183" t="s">
        <v>21</v>
      </c>
      <c r="D1770" s="183" t="s">
        <v>671</v>
      </c>
      <c r="E1770" s="249" t="s">
        <v>188</v>
      </c>
      <c r="F1770" s="249"/>
      <c r="G1770" s="76" t="s">
        <v>31</v>
      </c>
      <c r="H1770" s="77">
        <v>1</v>
      </c>
      <c r="I1770" s="78">
        <v>0.16</v>
      </c>
      <c r="J1770" s="78">
        <v>0.16</v>
      </c>
    </row>
    <row r="1771" spans="1:10" ht="24" customHeight="1" x14ac:dyDescent="0.2">
      <c r="A1771" s="180" t="s">
        <v>191</v>
      </c>
      <c r="B1771" s="83" t="s">
        <v>672</v>
      </c>
      <c r="C1771" s="180" t="s">
        <v>21</v>
      </c>
      <c r="D1771" s="180" t="s">
        <v>673</v>
      </c>
      <c r="E1771" s="251" t="s">
        <v>219</v>
      </c>
      <c r="F1771" s="251"/>
      <c r="G1771" s="84" t="s">
        <v>31</v>
      </c>
      <c r="H1771" s="85">
        <v>1.2E-2</v>
      </c>
      <c r="I1771" s="86">
        <v>13.49</v>
      </c>
      <c r="J1771" s="86">
        <v>0.16</v>
      </c>
    </row>
    <row r="1772" spans="1:10" ht="25.5" x14ac:dyDescent="0.2">
      <c r="A1772" s="181"/>
      <c r="B1772" s="181"/>
      <c r="C1772" s="181"/>
      <c r="D1772" s="181"/>
      <c r="E1772" s="181" t="s">
        <v>199</v>
      </c>
      <c r="F1772" s="87">
        <v>0.16</v>
      </c>
      <c r="G1772" s="181" t="s">
        <v>200</v>
      </c>
      <c r="H1772" s="87">
        <v>0</v>
      </c>
      <c r="I1772" s="181" t="s">
        <v>201</v>
      </c>
      <c r="J1772" s="87">
        <v>0.16</v>
      </c>
    </row>
    <row r="1773" spans="1:10" ht="15" thickBot="1" x14ac:dyDescent="0.25">
      <c r="A1773" s="181"/>
      <c r="B1773" s="181"/>
      <c r="C1773" s="181"/>
      <c r="D1773" s="181"/>
      <c r="E1773" s="181" t="s">
        <v>202</v>
      </c>
      <c r="F1773" s="87">
        <v>0.03</v>
      </c>
      <c r="G1773" s="181"/>
      <c r="H1773" s="252" t="s">
        <v>203</v>
      </c>
      <c r="I1773" s="252"/>
      <c r="J1773" s="87">
        <v>0.19</v>
      </c>
    </row>
    <row r="1774" spans="1:10" ht="0.95" customHeight="1" thickTop="1" x14ac:dyDescent="0.2">
      <c r="A1774" s="88"/>
      <c r="B1774" s="88"/>
      <c r="C1774" s="88"/>
      <c r="D1774" s="88"/>
      <c r="E1774" s="88"/>
      <c r="F1774" s="88"/>
      <c r="G1774" s="88"/>
      <c r="H1774" s="88"/>
      <c r="I1774" s="88"/>
      <c r="J1774" s="88"/>
    </row>
    <row r="1775" spans="1:10" ht="18" customHeight="1" x14ac:dyDescent="0.2">
      <c r="A1775" s="182"/>
      <c r="B1775" s="191" t="s">
        <v>6</v>
      </c>
      <c r="C1775" s="182" t="s">
        <v>7</v>
      </c>
      <c r="D1775" s="182" t="s">
        <v>8</v>
      </c>
      <c r="E1775" s="218" t="s">
        <v>180</v>
      </c>
      <c r="F1775" s="218"/>
      <c r="G1775" s="192" t="s">
        <v>9</v>
      </c>
      <c r="H1775" s="191" t="s">
        <v>10</v>
      </c>
      <c r="I1775" s="191" t="s">
        <v>11</v>
      </c>
      <c r="J1775" s="191" t="s">
        <v>13</v>
      </c>
    </row>
    <row r="1776" spans="1:10" ht="24" customHeight="1" x14ac:dyDescent="0.2">
      <c r="A1776" s="183" t="s">
        <v>181</v>
      </c>
      <c r="B1776" s="75" t="s">
        <v>674</v>
      </c>
      <c r="C1776" s="183" t="s">
        <v>21</v>
      </c>
      <c r="D1776" s="183" t="s">
        <v>675</v>
      </c>
      <c r="E1776" s="249" t="s">
        <v>188</v>
      </c>
      <c r="F1776" s="249"/>
      <c r="G1776" s="76" t="s">
        <v>31</v>
      </c>
      <c r="H1776" s="77">
        <v>1</v>
      </c>
      <c r="I1776" s="78">
        <v>0.13</v>
      </c>
      <c r="J1776" s="78">
        <v>0.13</v>
      </c>
    </row>
    <row r="1777" spans="1:10" ht="24" customHeight="1" x14ac:dyDescent="0.2">
      <c r="A1777" s="180" t="s">
        <v>191</v>
      </c>
      <c r="B1777" s="83" t="s">
        <v>676</v>
      </c>
      <c r="C1777" s="180" t="s">
        <v>21</v>
      </c>
      <c r="D1777" s="180" t="s">
        <v>677</v>
      </c>
      <c r="E1777" s="251" t="s">
        <v>219</v>
      </c>
      <c r="F1777" s="251"/>
      <c r="G1777" s="84" t="s">
        <v>31</v>
      </c>
      <c r="H1777" s="85">
        <v>9.4000000000000004E-3</v>
      </c>
      <c r="I1777" s="86">
        <v>14.17</v>
      </c>
      <c r="J1777" s="86">
        <v>0.13</v>
      </c>
    </row>
    <row r="1778" spans="1:10" ht="25.5" x14ac:dyDescent="0.2">
      <c r="A1778" s="181"/>
      <c r="B1778" s="181"/>
      <c r="C1778" s="181"/>
      <c r="D1778" s="181"/>
      <c r="E1778" s="181" t="s">
        <v>199</v>
      </c>
      <c r="F1778" s="87">
        <v>0.13</v>
      </c>
      <c r="G1778" s="181" t="s">
        <v>200</v>
      </c>
      <c r="H1778" s="87">
        <v>0</v>
      </c>
      <c r="I1778" s="181" t="s">
        <v>201</v>
      </c>
      <c r="J1778" s="87">
        <v>0.13</v>
      </c>
    </row>
    <row r="1779" spans="1:10" ht="15" thickBot="1" x14ac:dyDescent="0.25">
      <c r="A1779" s="181"/>
      <c r="B1779" s="181"/>
      <c r="C1779" s="181"/>
      <c r="D1779" s="181"/>
      <c r="E1779" s="181" t="s">
        <v>202</v>
      </c>
      <c r="F1779" s="87">
        <v>0.03</v>
      </c>
      <c r="G1779" s="181"/>
      <c r="H1779" s="252" t="s">
        <v>203</v>
      </c>
      <c r="I1779" s="252"/>
      <c r="J1779" s="87">
        <v>0.16</v>
      </c>
    </row>
    <row r="1780" spans="1:10" ht="0.95" customHeight="1" thickTop="1" x14ac:dyDescent="0.2">
      <c r="A1780" s="88"/>
      <c r="B1780" s="88"/>
      <c r="C1780" s="88"/>
      <c r="D1780" s="88"/>
      <c r="E1780" s="88"/>
      <c r="F1780" s="88"/>
      <c r="G1780" s="88"/>
      <c r="H1780" s="88"/>
      <c r="I1780" s="88"/>
      <c r="J1780" s="88"/>
    </row>
    <row r="1781" spans="1:10" ht="18" customHeight="1" x14ac:dyDescent="0.2">
      <c r="A1781" s="182"/>
      <c r="B1781" s="191" t="s">
        <v>6</v>
      </c>
      <c r="C1781" s="182" t="s">
        <v>7</v>
      </c>
      <c r="D1781" s="182" t="s">
        <v>8</v>
      </c>
      <c r="E1781" s="218" t="s">
        <v>180</v>
      </c>
      <c r="F1781" s="218"/>
      <c r="G1781" s="192" t="s">
        <v>9</v>
      </c>
      <c r="H1781" s="191" t="s">
        <v>10</v>
      </c>
      <c r="I1781" s="191" t="s">
        <v>11</v>
      </c>
      <c r="J1781" s="191" t="s">
        <v>13</v>
      </c>
    </row>
    <row r="1782" spans="1:10" ht="24" customHeight="1" x14ac:dyDescent="0.2">
      <c r="A1782" s="183" t="s">
        <v>181</v>
      </c>
      <c r="B1782" s="75" t="s">
        <v>701</v>
      </c>
      <c r="C1782" s="183" t="s">
        <v>21</v>
      </c>
      <c r="D1782" s="183" t="s">
        <v>702</v>
      </c>
      <c r="E1782" s="249" t="s">
        <v>188</v>
      </c>
      <c r="F1782" s="249"/>
      <c r="G1782" s="76" t="s">
        <v>31</v>
      </c>
      <c r="H1782" s="77">
        <v>1</v>
      </c>
      <c r="I1782" s="78">
        <v>0.42</v>
      </c>
      <c r="J1782" s="78">
        <v>0.42</v>
      </c>
    </row>
    <row r="1783" spans="1:10" ht="24" customHeight="1" x14ac:dyDescent="0.2">
      <c r="A1783" s="180" t="s">
        <v>191</v>
      </c>
      <c r="B1783" s="83" t="s">
        <v>703</v>
      </c>
      <c r="C1783" s="180" t="s">
        <v>21</v>
      </c>
      <c r="D1783" s="180" t="s">
        <v>704</v>
      </c>
      <c r="E1783" s="251" t="s">
        <v>219</v>
      </c>
      <c r="F1783" s="251"/>
      <c r="G1783" s="84" t="s">
        <v>31</v>
      </c>
      <c r="H1783" s="85">
        <v>3.0200000000000001E-2</v>
      </c>
      <c r="I1783" s="86">
        <v>14.17</v>
      </c>
      <c r="J1783" s="86">
        <v>0.42</v>
      </c>
    </row>
    <row r="1784" spans="1:10" ht="25.5" x14ac:dyDescent="0.2">
      <c r="A1784" s="181"/>
      <c r="B1784" s="181"/>
      <c r="C1784" s="181"/>
      <c r="D1784" s="181"/>
      <c r="E1784" s="181" t="s">
        <v>199</v>
      </c>
      <c r="F1784" s="87">
        <v>0.42</v>
      </c>
      <c r="G1784" s="181" t="s">
        <v>200</v>
      </c>
      <c r="H1784" s="87">
        <v>0</v>
      </c>
      <c r="I1784" s="181" t="s">
        <v>201</v>
      </c>
      <c r="J1784" s="87">
        <v>0.42</v>
      </c>
    </row>
    <row r="1785" spans="1:10" ht="15" thickBot="1" x14ac:dyDescent="0.25">
      <c r="A1785" s="181"/>
      <c r="B1785" s="181"/>
      <c r="C1785" s="181"/>
      <c r="D1785" s="181"/>
      <c r="E1785" s="181" t="s">
        <v>202</v>
      </c>
      <c r="F1785" s="87">
        <v>0.1</v>
      </c>
      <c r="G1785" s="181"/>
      <c r="H1785" s="252" t="s">
        <v>203</v>
      </c>
      <c r="I1785" s="252"/>
      <c r="J1785" s="87">
        <v>0.52</v>
      </c>
    </row>
    <row r="1786" spans="1:10" ht="0.95" customHeight="1" thickTop="1" x14ac:dyDescent="0.2">
      <c r="A1786" s="88"/>
      <c r="B1786" s="88"/>
      <c r="C1786" s="88"/>
      <c r="D1786" s="88"/>
      <c r="E1786" s="88"/>
      <c r="F1786" s="88"/>
      <c r="G1786" s="88"/>
      <c r="H1786" s="88"/>
      <c r="I1786" s="88"/>
      <c r="J1786" s="88"/>
    </row>
    <row r="1787" spans="1:10" ht="18" customHeight="1" x14ac:dyDescent="0.2">
      <c r="A1787" s="182"/>
      <c r="B1787" s="191" t="s">
        <v>6</v>
      </c>
      <c r="C1787" s="182" t="s">
        <v>7</v>
      </c>
      <c r="D1787" s="182" t="s">
        <v>8</v>
      </c>
      <c r="E1787" s="218" t="s">
        <v>180</v>
      </c>
      <c r="F1787" s="218"/>
      <c r="G1787" s="192" t="s">
        <v>9</v>
      </c>
      <c r="H1787" s="191" t="s">
        <v>10</v>
      </c>
      <c r="I1787" s="191" t="s">
        <v>11</v>
      </c>
      <c r="J1787" s="191" t="s">
        <v>13</v>
      </c>
    </row>
    <row r="1788" spans="1:10" ht="24" customHeight="1" x14ac:dyDescent="0.2">
      <c r="A1788" s="183" t="s">
        <v>181</v>
      </c>
      <c r="B1788" s="75" t="s">
        <v>705</v>
      </c>
      <c r="C1788" s="183" t="s">
        <v>21</v>
      </c>
      <c r="D1788" s="183" t="s">
        <v>706</v>
      </c>
      <c r="E1788" s="249" t="s">
        <v>188</v>
      </c>
      <c r="F1788" s="249"/>
      <c r="G1788" s="76" t="s">
        <v>31</v>
      </c>
      <c r="H1788" s="77">
        <v>1</v>
      </c>
      <c r="I1788" s="78">
        <v>0.2</v>
      </c>
      <c r="J1788" s="78">
        <v>0.2</v>
      </c>
    </row>
    <row r="1789" spans="1:10" ht="24" customHeight="1" x14ac:dyDescent="0.2">
      <c r="A1789" s="180" t="s">
        <v>191</v>
      </c>
      <c r="B1789" s="83" t="s">
        <v>471</v>
      </c>
      <c r="C1789" s="180" t="s">
        <v>21</v>
      </c>
      <c r="D1789" s="180" t="s">
        <v>472</v>
      </c>
      <c r="E1789" s="251" t="s">
        <v>219</v>
      </c>
      <c r="F1789" s="251"/>
      <c r="G1789" s="84" t="s">
        <v>31</v>
      </c>
      <c r="H1789" s="85">
        <v>1.46E-2</v>
      </c>
      <c r="I1789" s="86">
        <v>14.17</v>
      </c>
      <c r="J1789" s="86">
        <v>0.2</v>
      </c>
    </row>
    <row r="1790" spans="1:10" ht="25.5" x14ac:dyDescent="0.2">
      <c r="A1790" s="181"/>
      <c r="B1790" s="181"/>
      <c r="C1790" s="181"/>
      <c r="D1790" s="181"/>
      <c r="E1790" s="181" t="s">
        <v>199</v>
      </c>
      <c r="F1790" s="87">
        <v>0.2</v>
      </c>
      <c r="G1790" s="181" t="s">
        <v>200</v>
      </c>
      <c r="H1790" s="87">
        <v>0</v>
      </c>
      <c r="I1790" s="181" t="s">
        <v>201</v>
      </c>
      <c r="J1790" s="87">
        <v>0.2</v>
      </c>
    </row>
    <row r="1791" spans="1:10" ht="15" thickBot="1" x14ac:dyDescent="0.25">
      <c r="A1791" s="181"/>
      <c r="B1791" s="181"/>
      <c r="C1791" s="181"/>
      <c r="D1791" s="181"/>
      <c r="E1791" s="181" t="s">
        <v>202</v>
      </c>
      <c r="F1791" s="87">
        <v>0.04</v>
      </c>
      <c r="G1791" s="181"/>
      <c r="H1791" s="252" t="s">
        <v>203</v>
      </c>
      <c r="I1791" s="252"/>
      <c r="J1791" s="87">
        <v>0.24</v>
      </c>
    </row>
    <row r="1792" spans="1:10" ht="0.95" customHeight="1" thickTop="1" x14ac:dyDescent="0.2">
      <c r="A1792" s="88"/>
      <c r="B1792" s="88"/>
      <c r="C1792" s="88"/>
      <c r="D1792" s="88"/>
      <c r="E1792" s="88"/>
      <c r="F1792" s="88"/>
      <c r="G1792" s="88"/>
      <c r="H1792" s="88"/>
      <c r="I1792" s="88"/>
      <c r="J1792" s="88"/>
    </row>
    <row r="1793" spans="1:10" ht="18" customHeight="1" x14ac:dyDescent="0.2">
      <c r="A1793" s="182"/>
      <c r="B1793" s="191" t="s">
        <v>6</v>
      </c>
      <c r="C1793" s="182" t="s">
        <v>7</v>
      </c>
      <c r="D1793" s="182" t="s">
        <v>8</v>
      </c>
      <c r="E1793" s="218" t="s">
        <v>180</v>
      </c>
      <c r="F1793" s="218"/>
      <c r="G1793" s="192" t="s">
        <v>9</v>
      </c>
      <c r="H1793" s="191" t="s">
        <v>10</v>
      </c>
      <c r="I1793" s="191" t="s">
        <v>11</v>
      </c>
      <c r="J1793" s="191" t="s">
        <v>13</v>
      </c>
    </row>
    <row r="1794" spans="1:10" ht="24" customHeight="1" x14ac:dyDescent="0.2">
      <c r="A1794" s="183" t="s">
        <v>181</v>
      </c>
      <c r="B1794" s="75" t="s">
        <v>226</v>
      </c>
      <c r="C1794" s="183" t="s">
        <v>21</v>
      </c>
      <c r="D1794" s="183" t="s">
        <v>227</v>
      </c>
      <c r="E1794" s="249" t="s">
        <v>188</v>
      </c>
      <c r="F1794" s="249"/>
      <c r="G1794" s="76" t="s">
        <v>35</v>
      </c>
      <c r="H1794" s="77">
        <v>1</v>
      </c>
      <c r="I1794" s="78">
        <v>50.57</v>
      </c>
      <c r="J1794" s="78">
        <v>50.57</v>
      </c>
    </row>
    <row r="1795" spans="1:10" ht="24" customHeight="1" x14ac:dyDescent="0.2">
      <c r="A1795" s="180" t="s">
        <v>191</v>
      </c>
      <c r="B1795" s="83" t="s">
        <v>230</v>
      </c>
      <c r="C1795" s="180" t="s">
        <v>21</v>
      </c>
      <c r="D1795" s="180" t="s">
        <v>231</v>
      </c>
      <c r="E1795" s="251" t="s">
        <v>219</v>
      </c>
      <c r="F1795" s="251"/>
      <c r="G1795" s="84" t="s">
        <v>35</v>
      </c>
      <c r="H1795" s="85">
        <v>1.3100000000000001E-2</v>
      </c>
      <c r="I1795" s="86">
        <v>3860.5</v>
      </c>
      <c r="J1795" s="86">
        <v>50.57</v>
      </c>
    </row>
    <row r="1796" spans="1:10" ht="25.5" x14ac:dyDescent="0.2">
      <c r="A1796" s="181"/>
      <c r="B1796" s="181"/>
      <c r="C1796" s="181"/>
      <c r="D1796" s="181"/>
      <c r="E1796" s="181" t="s">
        <v>199</v>
      </c>
      <c r="F1796" s="87">
        <v>50.57</v>
      </c>
      <c r="G1796" s="181" t="s">
        <v>200</v>
      </c>
      <c r="H1796" s="87">
        <v>0</v>
      </c>
      <c r="I1796" s="181" t="s">
        <v>201</v>
      </c>
      <c r="J1796" s="87">
        <v>50.57</v>
      </c>
    </row>
    <row r="1797" spans="1:10" ht="15" thickBot="1" x14ac:dyDescent="0.25">
      <c r="A1797" s="181"/>
      <c r="B1797" s="181"/>
      <c r="C1797" s="181"/>
      <c r="D1797" s="181"/>
      <c r="E1797" s="181" t="s">
        <v>202</v>
      </c>
      <c r="F1797" s="87">
        <v>12.13</v>
      </c>
      <c r="G1797" s="181"/>
      <c r="H1797" s="252" t="s">
        <v>203</v>
      </c>
      <c r="I1797" s="252"/>
      <c r="J1797" s="87">
        <v>62.7</v>
      </c>
    </row>
    <row r="1798" spans="1:10" ht="0.95" customHeight="1" thickTop="1" x14ac:dyDescent="0.2">
      <c r="A1798" s="88"/>
      <c r="B1798" s="88"/>
      <c r="C1798" s="88"/>
      <c r="D1798" s="88"/>
      <c r="E1798" s="88"/>
      <c r="F1798" s="88"/>
      <c r="G1798" s="88"/>
      <c r="H1798" s="88"/>
      <c r="I1798" s="88"/>
      <c r="J1798" s="88"/>
    </row>
    <row r="1799" spans="1:10" ht="18" customHeight="1" x14ac:dyDescent="0.2">
      <c r="A1799" s="182"/>
      <c r="B1799" s="191" t="s">
        <v>6</v>
      </c>
      <c r="C1799" s="182" t="s">
        <v>7</v>
      </c>
      <c r="D1799" s="182" t="s">
        <v>8</v>
      </c>
      <c r="E1799" s="218" t="s">
        <v>180</v>
      </c>
      <c r="F1799" s="218"/>
      <c r="G1799" s="192" t="s">
        <v>9</v>
      </c>
      <c r="H1799" s="191" t="s">
        <v>10</v>
      </c>
      <c r="I1799" s="191" t="s">
        <v>11</v>
      </c>
      <c r="J1799" s="191" t="s">
        <v>13</v>
      </c>
    </row>
    <row r="1800" spans="1:10" ht="24" customHeight="1" x14ac:dyDescent="0.2">
      <c r="A1800" s="183" t="s">
        <v>181</v>
      </c>
      <c r="B1800" s="75" t="s">
        <v>707</v>
      </c>
      <c r="C1800" s="183" t="s">
        <v>21</v>
      </c>
      <c r="D1800" s="183" t="s">
        <v>708</v>
      </c>
      <c r="E1800" s="249" t="s">
        <v>188</v>
      </c>
      <c r="F1800" s="249"/>
      <c r="G1800" s="76" t="s">
        <v>31</v>
      </c>
      <c r="H1800" s="77">
        <v>1</v>
      </c>
      <c r="I1800" s="78">
        <v>0.16</v>
      </c>
      <c r="J1800" s="78">
        <v>0.16</v>
      </c>
    </row>
    <row r="1801" spans="1:10" ht="24" customHeight="1" x14ac:dyDescent="0.2">
      <c r="A1801" s="180" t="s">
        <v>191</v>
      </c>
      <c r="B1801" s="83" t="s">
        <v>709</v>
      </c>
      <c r="C1801" s="180" t="s">
        <v>21</v>
      </c>
      <c r="D1801" s="180" t="s">
        <v>710</v>
      </c>
      <c r="E1801" s="251" t="s">
        <v>219</v>
      </c>
      <c r="F1801" s="251"/>
      <c r="G1801" s="84" t="s">
        <v>31</v>
      </c>
      <c r="H1801" s="85">
        <v>1.2E-2</v>
      </c>
      <c r="I1801" s="86">
        <v>13.61</v>
      </c>
      <c r="J1801" s="86">
        <v>0.16</v>
      </c>
    </row>
    <row r="1802" spans="1:10" ht="25.5" x14ac:dyDescent="0.2">
      <c r="A1802" s="181"/>
      <c r="B1802" s="181"/>
      <c r="C1802" s="181"/>
      <c r="D1802" s="181"/>
      <c r="E1802" s="181" t="s">
        <v>199</v>
      </c>
      <c r="F1802" s="87">
        <v>0.16</v>
      </c>
      <c r="G1802" s="181" t="s">
        <v>200</v>
      </c>
      <c r="H1802" s="87">
        <v>0</v>
      </c>
      <c r="I1802" s="181" t="s">
        <v>201</v>
      </c>
      <c r="J1802" s="87">
        <v>0.16</v>
      </c>
    </row>
    <row r="1803" spans="1:10" ht="15" thickBot="1" x14ac:dyDescent="0.25">
      <c r="A1803" s="181"/>
      <c r="B1803" s="181"/>
      <c r="C1803" s="181"/>
      <c r="D1803" s="181"/>
      <c r="E1803" s="181" t="s">
        <v>202</v>
      </c>
      <c r="F1803" s="87">
        <v>0.03</v>
      </c>
      <c r="G1803" s="181"/>
      <c r="H1803" s="252" t="s">
        <v>203</v>
      </c>
      <c r="I1803" s="252"/>
      <c r="J1803" s="87">
        <v>0.19</v>
      </c>
    </row>
    <row r="1804" spans="1:10" ht="0.95" customHeight="1" thickTop="1" x14ac:dyDescent="0.2">
      <c r="A1804" s="88"/>
      <c r="B1804" s="88"/>
      <c r="C1804" s="88"/>
      <c r="D1804" s="88"/>
      <c r="E1804" s="88"/>
      <c r="F1804" s="88"/>
      <c r="G1804" s="88"/>
      <c r="H1804" s="88"/>
      <c r="I1804" s="88"/>
      <c r="J1804" s="88"/>
    </row>
    <row r="1805" spans="1:10" ht="18" customHeight="1" x14ac:dyDescent="0.2">
      <c r="A1805" s="182"/>
      <c r="B1805" s="191" t="s">
        <v>6</v>
      </c>
      <c r="C1805" s="182" t="s">
        <v>7</v>
      </c>
      <c r="D1805" s="182" t="s">
        <v>8</v>
      </c>
      <c r="E1805" s="218" t="s">
        <v>180</v>
      </c>
      <c r="F1805" s="218"/>
      <c r="G1805" s="192" t="s">
        <v>9</v>
      </c>
      <c r="H1805" s="191" t="s">
        <v>10</v>
      </c>
      <c r="I1805" s="191" t="s">
        <v>11</v>
      </c>
      <c r="J1805" s="191" t="s">
        <v>13</v>
      </c>
    </row>
    <row r="1806" spans="1:10" ht="24" customHeight="1" x14ac:dyDescent="0.2">
      <c r="A1806" s="183" t="s">
        <v>181</v>
      </c>
      <c r="B1806" s="75" t="s">
        <v>711</v>
      </c>
      <c r="C1806" s="183" t="s">
        <v>21</v>
      </c>
      <c r="D1806" s="183" t="s">
        <v>712</v>
      </c>
      <c r="E1806" s="249" t="s">
        <v>188</v>
      </c>
      <c r="F1806" s="249"/>
      <c r="G1806" s="76" t="s">
        <v>31</v>
      </c>
      <c r="H1806" s="77">
        <v>1</v>
      </c>
      <c r="I1806" s="78">
        <v>0.16</v>
      </c>
      <c r="J1806" s="78">
        <v>0.16</v>
      </c>
    </row>
    <row r="1807" spans="1:10" ht="24" customHeight="1" x14ac:dyDescent="0.2">
      <c r="A1807" s="180" t="s">
        <v>191</v>
      </c>
      <c r="B1807" s="83" t="s">
        <v>713</v>
      </c>
      <c r="C1807" s="180" t="s">
        <v>21</v>
      </c>
      <c r="D1807" s="180" t="s">
        <v>714</v>
      </c>
      <c r="E1807" s="251" t="s">
        <v>219</v>
      </c>
      <c r="F1807" s="251"/>
      <c r="G1807" s="84" t="s">
        <v>31</v>
      </c>
      <c r="H1807" s="85">
        <v>1.2E-2</v>
      </c>
      <c r="I1807" s="86">
        <v>13.85</v>
      </c>
      <c r="J1807" s="86">
        <v>0.16</v>
      </c>
    </row>
    <row r="1808" spans="1:10" ht="25.5" x14ac:dyDescent="0.2">
      <c r="A1808" s="181"/>
      <c r="B1808" s="181"/>
      <c r="C1808" s="181"/>
      <c r="D1808" s="181"/>
      <c r="E1808" s="181" t="s">
        <v>199</v>
      </c>
      <c r="F1808" s="87">
        <v>0.16</v>
      </c>
      <c r="G1808" s="181" t="s">
        <v>200</v>
      </c>
      <c r="H1808" s="87">
        <v>0</v>
      </c>
      <c r="I1808" s="181" t="s">
        <v>201</v>
      </c>
      <c r="J1808" s="87">
        <v>0.16</v>
      </c>
    </row>
    <row r="1809" spans="1:10" ht="15" thickBot="1" x14ac:dyDescent="0.25">
      <c r="A1809" s="181"/>
      <c r="B1809" s="181"/>
      <c r="C1809" s="181"/>
      <c r="D1809" s="181"/>
      <c r="E1809" s="181" t="s">
        <v>202</v>
      </c>
      <c r="F1809" s="87">
        <v>0.03</v>
      </c>
      <c r="G1809" s="181"/>
      <c r="H1809" s="252" t="s">
        <v>203</v>
      </c>
      <c r="I1809" s="252"/>
      <c r="J1809" s="87">
        <v>0.19</v>
      </c>
    </row>
    <row r="1810" spans="1:10" ht="0.95" customHeight="1" thickTop="1" x14ac:dyDescent="0.2">
      <c r="A1810" s="88"/>
      <c r="B1810" s="88"/>
      <c r="C1810" s="88"/>
      <c r="D1810" s="88"/>
      <c r="E1810" s="88"/>
      <c r="F1810" s="88"/>
      <c r="G1810" s="88"/>
      <c r="H1810" s="88"/>
      <c r="I1810" s="88"/>
      <c r="J1810" s="88"/>
    </row>
    <row r="1811" spans="1:10" ht="18" customHeight="1" x14ac:dyDescent="0.2">
      <c r="A1811" s="182"/>
      <c r="B1811" s="191" t="s">
        <v>6</v>
      </c>
      <c r="C1811" s="182" t="s">
        <v>7</v>
      </c>
      <c r="D1811" s="182" t="s">
        <v>8</v>
      </c>
      <c r="E1811" s="218" t="s">
        <v>180</v>
      </c>
      <c r="F1811" s="218"/>
      <c r="G1811" s="192" t="s">
        <v>9</v>
      </c>
      <c r="H1811" s="191" t="s">
        <v>10</v>
      </c>
      <c r="I1811" s="191" t="s">
        <v>11</v>
      </c>
      <c r="J1811" s="191" t="s">
        <v>13</v>
      </c>
    </row>
    <row r="1812" spans="1:10" ht="24" customHeight="1" x14ac:dyDescent="0.2">
      <c r="A1812" s="183" t="s">
        <v>181</v>
      </c>
      <c r="B1812" s="75" t="s">
        <v>715</v>
      </c>
      <c r="C1812" s="183" t="s">
        <v>21</v>
      </c>
      <c r="D1812" s="183" t="s">
        <v>716</v>
      </c>
      <c r="E1812" s="249" t="s">
        <v>188</v>
      </c>
      <c r="F1812" s="249"/>
      <c r="G1812" s="76" t="s">
        <v>31</v>
      </c>
      <c r="H1812" s="77">
        <v>1</v>
      </c>
      <c r="I1812" s="78">
        <v>0.27</v>
      </c>
      <c r="J1812" s="78">
        <v>0.27</v>
      </c>
    </row>
    <row r="1813" spans="1:10" ht="24" customHeight="1" x14ac:dyDescent="0.2">
      <c r="A1813" s="180" t="s">
        <v>191</v>
      </c>
      <c r="B1813" s="83" t="s">
        <v>717</v>
      </c>
      <c r="C1813" s="180" t="s">
        <v>21</v>
      </c>
      <c r="D1813" s="180" t="s">
        <v>718</v>
      </c>
      <c r="E1813" s="251" t="s">
        <v>219</v>
      </c>
      <c r="F1813" s="251"/>
      <c r="G1813" s="84" t="s">
        <v>31</v>
      </c>
      <c r="H1813" s="85">
        <v>2.24E-2</v>
      </c>
      <c r="I1813" s="86">
        <v>12.46</v>
      </c>
      <c r="J1813" s="86">
        <v>0.27</v>
      </c>
    </row>
    <row r="1814" spans="1:10" ht="25.5" x14ac:dyDescent="0.2">
      <c r="A1814" s="181"/>
      <c r="B1814" s="181"/>
      <c r="C1814" s="181"/>
      <c r="D1814" s="181"/>
      <c r="E1814" s="181" t="s">
        <v>199</v>
      </c>
      <c r="F1814" s="87">
        <v>0.27</v>
      </c>
      <c r="G1814" s="181" t="s">
        <v>200</v>
      </c>
      <c r="H1814" s="87">
        <v>0</v>
      </c>
      <c r="I1814" s="181" t="s">
        <v>201</v>
      </c>
      <c r="J1814" s="87">
        <v>0.27</v>
      </c>
    </row>
    <row r="1815" spans="1:10" ht="15" thickBot="1" x14ac:dyDescent="0.25">
      <c r="A1815" s="181"/>
      <c r="B1815" s="181"/>
      <c r="C1815" s="181"/>
      <c r="D1815" s="181"/>
      <c r="E1815" s="181" t="s">
        <v>202</v>
      </c>
      <c r="F1815" s="87">
        <v>0.06</v>
      </c>
      <c r="G1815" s="181"/>
      <c r="H1815" s="252" t="s">
        <v>203</v>
      </c>
      <c r="I1815" s="252"/>
      <c r="J1815" s="87">
        <v>0.33</v>
      </c>
    </row>
    <row r="1816" spans="1:10" ht="0.95" customHeight="1" thickTop="1" x14ac:dyDescent="0.2">
      <c r="A1816" s="88"/>
      <c r="B1816" s="88"/>
      <c r="C1816" s="88"/>
      <c r="D1816" s="88"/>
      <c r="E1816" s="88"/>
      <c r="F1816" s="88"/>
      <c r="G1816" s="88"/>
      <c r="H1816" s="88"/>
      <c r="I1816" s="88"/>
      <c r="J1816" s="88"/>
    </row>
    <row r="1817" spans="1:10" ht="18" customHeight="1" x14ac:dyDescent="0.2">
      <c r="A1817" s="182"/>
      <c r="B1817" s="191" t="s">
        <v>6</v>
      </c>
      <c r="C1817" s="182" t="s">
        <v>7</v>
      </c>
      <c r="D1817" s="182" t="s">
        <v>8</v>
      </c>
      <c r="E1817" s="218" t="s">
        <v>180</v>
      </c>
      <c r="F1817" s="218"/>
      <c r="G1817" s="192" t="s">
        <v>9</v>
      </c>
      <c r="H1817" s="191" t="s">
        <v>10</v>
      </c>
      <c r="I1817" s="191" t="s">
        <v>11</v>
      </c>
      <c r="J1817" s="191" t="s">
        <v>13</v>
      </c>
    </row>
    <row r="1818" spans="1:10" ht="24" customHeight="1" x14ac:dyDescent="0.2">
      <c r="A1818" s="183" t="s">
        <v>181</v>
      </c>
      <c r="B1818" s="75" t="s">
        <v>719</v>
      </c>
      <c r="C1818" s="183" t="s">
        <v>21</v>
      </c>
      <c r="D1818" s="183" t="s">
        <v>720</v>
      </c>
      <c r="E1818" s="249" t="s">
        <v>188</v>
      </c>
      <c r="F1818" s="249"/>
      <c r="G1818" s="76" t="s">
        <v>31</v>
      </c>
      <c r="H1818" s="77">
        <v>1</v>
      </c>
      <c r="I1818" s="78">
        <v>0.1</v>
      </c>
      <c r="J1818" s="78">
        <v>0.1</v>
      </c>
    </row>
    <row r="1819" spans="1:10" ht="24" customHeight="1" x14ac:dyDescent="0.2">
      <c r="A1819" s="180" t="s">
        <v>191</v>
      </c>
      <c r="B1819" s="83" t="s">
        <v>1684</v>
      </c>
      <c r="C1819" s="180" t="s">
        <v>21</v>
      </c>
      <c r="D1819" s="180" t="s">
        <v>1685</v>
      </c>
      <c r="E1819" s="251" t="s">
        <v>219</v>
      </c>
      <c r="F1819" s="251"/>
      <c r="G1819" s="84" t="s">
        <v>31</v>
      </c>
      <c r="H1819" s="85">
        <v>9.4000000000000004E-3</v>
      </c>
      <c r="I1819" s="86">
        <v>11.08</v>
      </c>
      <c r="J1819" s="86">
        <v>0.1</v>
      </c>
    </row>
    <row r="1820" spans="1:10" ht="25.5" x14ac:dyDescent="0.2">
      <c r="A1820" s="181"/>
      <c r="B1820" s="181"/>
      <c r="C1820" s="181"/>
      <c r="D1820" s="181"/>
      <c r="E1820" s="181" t="s">
        <v>199</v>
      </c>
      <c r="F1820" s="87">
        <v>0.1</v>
      </c>
      <c r="G1820" s="181" t="s">
        <v>200</v>
      </c>
      <c r="H1820" s="87">
        <v>0</v>
      </c>
      <c r="I1820" s="181" t="s">
        <v>201</v>
      </c>
      <c r="J1820" s="87">
        <v>0.1</v>
      </c>
    </row>
    <row r="1821" spans="1:10" ht="15" thickBot="1" x14ac:dyDescent="0.25">
      <c r="A1821" s="181"/>
      <c r="B1821" s="181"/>
      <c r="C1821" s="181"/>
      <c r="D1821" s="181"/>
      <c r="E1821" s="181" t="s">
        <v>202</v>
      </c>
      <c r="F1821" s="87">
        <v>0.02</v>
      </c>
      <c r="G1821" s="181"/>
      <c r="H1821" s="252" t="s">
        <v>203</v>
      </c>
      <c r="I1821" s="252"/>
      <c r="J1821" s="87">
        <v>0.12</v>
      </c>
    </row>
    <row r="1822" spans="1:10" ht="0.95" customHeight="1" thickTop="1" x14ac:dyDescent="0.2">
      <c r="A1822" s="88"/>
      <c r="B1822" s="88"/>
      <c r="C1822" s="88"/>
      <c r="D1822" s="88"/>
      <c r="E1822" s="88"/>
      <c r="F1822" s="88"/>
      <c r="G1822" s="88"/>
      <c r="H1822" s="88"/>
      <c r="I1822" s="88"/>
      <c r="J1822" s="88"/>
    </row>
    <row r="1823" spans="1:10" ht="18" customHeight="1" x14ac:dyDescent="0.2">
      <c r="A1823" s="182"/>
      <c r="B1823" s="191" t="s">
        <v>6</v>
      </c>
      <c r="C1823" s="182" t="s">
        <v>7</v>
      </c>
      <c r="D1823" s="182" t="s">
        <v>8</v>
      </c>
      <c r="E1823" s="218" t="s">
        <v>180</v>
      </c>
      <c r="F1823" s="218"/>
      <c r="G1823" s="192" t="s">
        <v>9</v>
      </c>
      <c r="H1823" s="191" t="s">
        <v>10</v>
      </c>
      <c r="I1823" s="191" t="s">
        <v>11</v>
      </c>
      <c r="J1823" s="191" t="s">
        <v>13</v>
      </c>
    </row>
    <row r="1824" spans="1:10" ht="24" customHeight="1" x14ac:dyDescent="0.2">
      <c r="A1824" s="183" t="s">
        <v>181</v>
      </c>
      <c r="B1824" s="75" t="s">
        <v>2181</v>
      </c>
      <c r="C1824" s="183" t="s">
        <v>21</v>
      </c>
      <c r="D1824" s="183" t="s">
        <v>2182</v>
      </c>
      <c r="E1824" s="249" t="s">
        <v>188</v>
      </c>
      <c r="F1824" s="249"/>
      <c r="G1824" s="76" t="s">
        <v>31</v>
      </c>
      <c r="H1824" s="77">
        <v>1</v>
      </c>
      <c r="I1824" s="78">
        <v>0.05</v>
      </c>
      <c r="J1824" s="78">
        <v>0.05</v>
      </c>
    </row>
    <row r="1825" spans="1:10" ht="24" customHeight="1" x14ac:dyDescent="0.2">
      <c r="A1825" s="180" t="s">
        <v>191</v>
      </c>
      <c r="B1825" s="83" t="s">
        <v>2183</v>
      </c>
      <c r="C1825" s="180" t="s">
        <v>21</v>
      </c>
      <c r="D1825" s="180" t="s">
        <v>2184</v>
      </c>
      <c r="E1825" s="251" t="s">
        <v>219</v>
      </c>
      <c r="F1825" s="251"/>
      <c r="G1825" s="84" t="s">
        <v>31</v>
      </c>
      <c r="H1825" s="85">
        <v>4.1000000000000003E-3</v>
      </c>
      <c r="I1825" s="86">
        <v>12.53</v>
      </c>
      <c r="J1825" s="86">
        <v>0.05</v>
      </c>
    </row>
    <row r="1826" spans="1:10" ht="25.5" x14ac:dyDescent="0.2">
      <c r="A1826" s="181"/>
      <c r="B1826" s="181"/>
      <c r="C1826" s="181"/>
      <c r="D1826" s="181"/>
      <c r="E1826" s="181" t="s">
        <v>199</v>
      </c>
      <c r="F1826" s="87">
        <v>0.05</v>
      </c>
      <c r="G1826" s="181" t="s">
        <v>200</v>
      </c>
      <c r="H1826" s="87">
        <v>0</v>
      </c>
      <c r="I1826" s="181" t="s">
        <v>201</v>
      </c>
      <c r="J1826" s="87">
        <v>0.05</v>
      </c>
    </row>
    <row r="1827" spans="1:10" ht="15" thickBot="1" x14ac:dyDescent="0.25">
      <c r="A1827" s="181"/>
      <c r="B1827" s="181"/>
      <c r="C1827" s="181"/>
      <c r="D1827" s="181"/>
      <c r="E1827" s="181" t="s">
        <v>202</v>
      </c>
      <c r="F1827" s="87">
        <v>0.01</v>
      </c>
      <c r="G1827" s="181"/>
      <c r="H1827" s="252" t="s">
        <v>203</v>
      </c>
      <c r="I1827" s="252"/>
      <c r="J1827" s="87">
        <v>0.06</v>
      </c>
    </row>
    <row r="1828" spans="1:10" ht="0.95" customHeight="1" thickTop="1" x14ac:dyDescent="0.2">
      <c r="A1828" s="88"/>
      <c r="B1828" s="88"/>
      <c r="C1828" s="88"/>
      <c r="D1828" s="88"/>
      <c r="E1828" s="88"/>
      <c r="F1828" s="88"/>
      <c r="G1828" s="88"/>
      <c r="H1828" s="88"/>
      <c r="I1828" s="88"/>
      <c r="J1828" s="88"/>
    </row>
    <row r="1829" spans="1:10" ht="18" customHeight="1" x14ac:dyDescent="0.2">
      <c r="A1829" s="182"/>
      <c r="B1829" s="191" t="s">
        <v>6</v>
      </c>
      <c r="C1829" s="182" t="s">
        <v>7</v>
      </c>
      <c r="D1829" s="182" t="s">
        <v>8</v>
      </c>
      <c r="E1829" s="218" t="s">
        <v>180</v>
      </c>
      <c r="F1829" s="218"/>
      <c r="G1829" s="192" t="s">
        <v>9</v>
      </c>
      <c r="H1829" s="191" t="s">
        <v>10</v>
      </c>
      <c r="I1829" s="191" t="s">
        <v>11</v>
      </c>
      <c r="J1829" s="191" t="s">
        <v>13</v>
      </c>
    </row>
    <row r="1830" spans="1:10" ht="36" customHeight="1" x14ac:dyDescent="0.2">
      <c r="A1830" s="183" t="s">
        <v>181</v>
      </c>
      <c r="B1830" s="75" t="s">
        <v>721</v>
      </c>
      <c r="C1830" s="183" t="s">
        <v>21</v>
      </c>
      <c r="D1830" s="183" t="s">
        <v>722</v>
      </c>
      <c r="E1830" s="249" t="s">
        <v>188</v>
      </c>
      <c r="F1830" s="249"/>
      <c r="G1830" s="76" t="s">
        <v>31</v>
      </c>
      <c r="H1830" s="77">
        <v>1</v>
      </c>
      <c r="I1830" s="78">
        <v>7.0000000000000007E-2</v>
      </c>
      <c r="J1830" s="78">
        <v>7.0000000000000007E-2</v>
      </c>
    </row>
    <row r="1831" spans="1:10" ht="24" customHeight="1" x14ac:dyDescent="0.2">
      <c r="A1831" s="180" t="s">
        <v>191</v>
      </c>
      <c r="B1831" s="83" t="s">
        <v>723</v>
      </c>
      <c r="C1831" s="180" t="s">
        <v>21</v>
      </c>
      <c r="D1831" s="180" t="s">
        <v>724</v>
      </c>
      <c r="E1831" s="251" t="s">
        <v>219</v>
      </c>
      <c r="F1831" s="251"/>
      <c r="G1831" s="84" t="s">
        <v>31</v>
      </c>
      <c r="H1831" s="85">
        <v>6.7000000000000002E-3</v>
      </c>
      <c r="I1831" s="86">
        <v>11.56</v>
      </c>
      <c r="J1831" s="86">
        <v>7.0000000000000007E-2</v>
      </c>
    </row>
    <row r="1832" spans="1:10" ht="25.5" x14ac:dyDescent="0.2">
      <c r="A1832" s="181"/>
      <c r="B1832" s="181"/>
      <c r="C1832" s="181"/>
      <c r="D1832" s="181"/>
      <c r="E1832" s="181" t="s">
        <v>199</v>
      </c>
      <c r="F1832" s="87">
        <v>7.0000000000000007E-2</v>
      </c>
      <c r="G1832" s="181" t="s">
        <v>200</v>
      </c>
      <c r="H1832" s="87">
        <v>0</v>
      </c>
      <c r="I1832" s="181" t="s">
        <v>201</v>
      </c>
      <c r="J1832" s="87">
        <v>7.0000000000000007E-2</v>
      </c>
    </row>
    <row r="1833" spans="1:10" ht="15" thickBot="1" x14ac:dyDescent="0.25">
      <c r="A1833" s="181"/>
      <c r="B1833" s="181"/>
      <c r="C1833" s="181"/>
      <c r="D1833" s="181"/>
      <c r="E1833" s="181" t="s">
        <v>202</v>
      </c>
      <c r="F1833" s="87">
        <v>0.01</v>
      </c>
      <c r="G1833" s="181"/>
      <c r="H1833" s="252" t="s">
        <v>203</v>
      </c>
      <c r="I1833" s="252"/>
      <c r="J1833" s="87">
        <v>0.08</v>
      </c>
    </row>
    <row r="1834" spans="1:10" ht="0.95" customHeight="1" thickTop="1" x14ac:dyDescent="0.2">
      <c r="A1834" s="88"/>
      <c r="B1834" s="88"/>
      <c r="C1834" s="88"/>
      <c r="D1834" s="88"/>
      <c r="E1834" s="88"/>
      <c r="F1834" s="88"/>
      <c r="G1834" s="88"/>
      <c r="H1834" s="88"/>
      <c r="I1834" s="88"/>
      <c r="J1834" s="88"/>
    </row>
    <row r="1835" spans="1:10" ht="18" customHeight="1" x14ac:dyDescent="0.2">
      <c r="A1835" s="182"/>
      <c r="B1835" s="191" t="s">
        <v>6</v>
      </c>
      <c r="C1835" s="182" t="s">
        <v>7</v>
      </c>
      <c r="D1835" s="182" t="s">
        <v>8</v>
      </c>
      <c r="E1835" s="218" t="s">
        <v>180</v>
      </c>
      <c r="F1835" s="218"/>
      <c r="G1835" s="192" t="s">
        <v>9</v>
      </c>
      <c r="H1835" s="191" t="s">
        <v>10</v>
      </c>
      <c r="I1835" s="191" t="s">
        <v>11</v>
      </c>
      <c r="J1835" s="191" t="s">
        <v>13</v>
      </c>
    </row>
    <row r="1836" spans="1:10" ht="24" customHeight="1" x14ac:dyDescent="0.2">
      <c r="A1836" s="183" t="s">
        <v>181</v>
      </c>
      <c r="B1836" s="75" t="s">
        <v>725</v>
      </c>
      <c r="C1836" s="183" t="s">
        <v>21</v>
      </c>
      <c r="D1836" s="183" t="s">
        <v>726</v>
      </c>
      <c r="E1836" s="249" t="s">
        <v>188</v>
      </c>
      <c r="F1836" s="249"/>
      <c r="G1836" s="76" t="s">
        <v>31</v>
      </c>
      <c r="H1836" s="77">
        <v>1</v>
      </c>
      <c r="I1836" s="78">
        <v>0.16</v>
      </c>
      <c r="J1836" s="78">
        <v>0.16</v>
      </c>
    </row>
    <row r="1837" spans="1:10" ht="24" customHeight="1" x14ac:dyDescent="0.2">
      <c r="A1837" s="180" t="s">
        <v>191</v>
      </c>
      <c r="B1837" s="83" t="s">
        <v>727</v>
      </c>
      <c r="C1837" s="180" t="s">
        <v>21</v>
      </c>
      <c r="D1837" s="180" t="s">
        <v>728</v>
      </c>
      <c r="E1837" s="251" t="s">
        <v>219</v>
      </c>
      <c r="F1837" s="251"/>
      <c r="G1837" s="84" t="s">
        <v>31</v>
      </c>
      <c r="H1837" s="85">
        <v>1.3299999999999999E-2</v>
      </c>
      <c r="I1837" s="86">
        <v>12.07</v>
      </c>
      <c r="J1837" s="86">
        <v>0.16</v>
      </c>
    </row>
    <row r="1838" spans="1:10" ht="25.5" x14ac:dyDescent="0.2">
      <c r="A1838" s="181"/>
      <c r="B1838" s="181"/>
      <c r="C1838" s="181"/>
      <c r="D1838" s="181"/>
      <c r="E1838" s="181" t="s">
        <v>199</v>
      </c>
      <c r="F1838" s="87">
        <v>0.16</v>
      </c>
      <c r="G1838" s="181" t="s">
        <v>200</v>
      </c>
      <c r="H1838" s="87">
        <v>0</v>
      </c>
      <c r="I1838" s="181" t="s">
        <v>201</v>
      </c>
      <c r="J1838" s="87">
        <v>0.16</v>
      </c>
    </row>
    <row r="1839" spans="1:10" ht="15" thickBot="1" x14ac:dyDescent="0.25">
      <c r="A1839" s="181"/>
      <c r="B1839" s="181"/>
      <c r="C1839" s="181"/>
      <c r="D1839" s="181"/>
      <c r="E1839" s="181" t="s">
        <v>202</v>
      </c>
      <c r="F1839" s="87">
        <v>0.03</v>
      </c>
      <c r="G1839" s="181"/>
      <c r="H1839" s="252" t="s">
        <v>203</v>
      </c>
      <c r="I1839" s="252"/>
      <c r="J1839" s="87">
        <v>0.19</v>
      </c>
    </row>
    <row r="1840" spans="1:10" ht="0.95" customHeight="1" thickTop="1" x14ac:dyDescent="0.2">
      <c r="A1840" s="88"/>
      <c r="B1840" s="88"/>
      <c r="C1840" s="88"/>
      <c r="D1840" s="88"/>
      <c r="E1840" s="88"/>
      <c r="F1840" s="88"/>
      <c r="G1840" s="88"/>
      <c r="H1840" s="88"/>
      <c r="I1840" s="88"/>
      <c r="J1840" s="88"/>
    </row>
    <row r="1841" spans="1:10" ht="18" customHeight="1" x14ac:dyDescent="0.2">
      <c r="A1841" s="182"/>
      <c r="B1841" s="191" t="s">
        <v>6</v>
      </c>
      <c r="C1841" s="182" t="s">
        <v>7</v>
      </c>
      <c r="D1841" s="182" t="s">
        <v>8</v>
      </c>
      <c r="E1841" s="218" t="s">
        <v>180</v>
      </c>
      <c r="F1841" s="218"/>
      <c r="G1841" s="192" t="s">
        <v>9</v>
      </c>
      <c r="H1841" s="191" t="s">
        <v>10</v>
      </c>
      <c r="I1841" s="191" t="s">
        <v>11</v>
      </c>
      <c r="J1841" s="191" t="s">
        <v>13</v>
      </c>
    </row>
    <row r="1842" spans="1:10" ht="24" customHeight="1" x14ac:dyDescent="0.2">
      <c r="A1842" s="183" t="s">
        <v>181</v>
      </c>
      <c r="B1842" s="75" t="s">
        <v>729</v>
      </c>
      <c r="C1842" s="183" t="s">
        <v>21</v>
      </c>
      <c r="D1842" s="183" t="s">
        <v>730</v>
      </c>
      <c r="E1842" s="249" t="s">
        <v>188</v>
      </c>
      <c r="F1842" s="249"/>
      <c r="G1842" s="76" t="s">
        <v>31</v>
      </c>
      <c r="H1842" s="77">
        <v>1</v>
      </c>
      <c r="I1842" s="78">
        <v>0.13</v>
      </c>
      <c r="J1842" s="78">
        <v>0.13</v>
      </c>
    </row>
    <row r="1843" spans="1:10" ht="24" customHeight="1" x14ac:dyDescent="0.2">
      <c r="A1843" s="180" t="s">
        <v>191</v>
      </c>
      <c r="B1843" s="83" t="s">
        <v>731</v>
      </c>
      <c r="C1843" s="180" t="s">
        <v>21</v>
      </c>
      <c r="D1843" s="180" t="s">
        <v>732</v>
      </c>
      <c r="E1843" s="251" t="s">
        <v>219</v>
      </c>
      <c r="F1843" s="251"/>
      <c r="G1843" s="84" t="s">
        <v>31</v>
      </c>
      <c r="H1843" s="85">
        <v>9.4000000000000004E-3</v>
      </c>
      <c r="I1843" s="86">
        <v>14.04</v>
      </c>
      <c r="J1843" s="86">
        <v>0.13</v>
      </c>
    </row>
    <row r="1844" spans="1:10" ht="25.5" x14ac:dyDescent="0.2">
      <c r="A1844" s="181"/>
      <c r="B1844" s="181"/>
      <c r="C1844" s="181"/>
      <c r="D1844" s="181"/>
      <c r="E1844" s="181" t="s">
        <v>199</v>
      </c>
      <c r="F1844" s="87">
        <v>0.13</v>
      </c>
      <c r="G1844" s="181" t="s">
        <v>200</v>
      </c>
      <c r="H1844" s="87">
        <v>0</v>
      </c>
      <c r="I1844" s="181" t="s">
        <v>201</v>
      </c>
      <c r="J1844" s="87">
        <v>0.13</v>
      </c>
    </row>
    <row r="1845" spans="1:10" ht="15" thickBot="1" x14ac:dyDescent="0.25">
      <c r="A1845" s="181"/>
      <c r="B1845" s="181"/>
      <c r="C1845" s="181"/>
      <c r="D1845" s="181"/>
      <c r="E1845" s="181" t="s">
        <v>202</v>
      </c>
      <c r="F1845" s="87">
        <v>0.03</v>
      </c>
      <c r="G1845" s="181"/>
      <c r="H1845" s="252" t="s">
        <v>203</v>
      </c>
      <c r="I1845" s="252"/>
      <c r="J1845" s="87">
        <v>0.16</v>
      </c>
    </row>
    <row r="1846" spans="1:10" ht="0.95" customHeight="1" thickTop="1" x14ac:dyDescent="0.2">
      <c r="A1846" s="88"/>
      <c r="B1846" s="88"/>
      <c r="C1846" s="88"/>
      <c r="D1846" s="88"/>
      <c r="E1846" s="88"/>
      <c r="F1846" s="88"/>
      <c r="G1846" s="88"/>
      <c r="H1846" s="88"/>
      <c r="I1846" s="88"/>
      <c r="J1846" s="88"/>
    </row>
    <row r="1847" spans="1:10" ht="18" customHeight="1" x14ac:dyDescent="0.2">
      <c r="A1847" s="182"/>
      <c r="B1847" s="191" t="s">
        <v>6</v>
      </c>
      <c r="C1847" s="182" t="s">
        <v>7</v>
      </c>
      <c r="D1847" s="182" t="s">
        <v>8</v>
      </c>
      <c r="E1847" s="218" t="s">
        <v>180</v>
      </c>
      <c r="F1847" s="218"/>
      <c r="G1847" s="192" t="s">
        <v>9</v>
      </c>
      <c r="H1847" s="191" t="s">
        <v>10</v>
      </c>
      <c r="I1847" s="191" t="s">
        <v>11</v>
      </c>
      <c r="J1847" s="191" t="s">
        <v>13</v>
      </c>
    </row>
    <row r="1848" spans="1:10" ht="24" customHeight="1" x14ac:dyDescent="0.2">
      <c r="A1848" s="183" t="s">
        <v>181</v>
      </c>
      <c r="B1848" s="75" t="s">
        <v>733</v>
      </c>
      <c r="C1848" s="183" t="s">
        <v>21</v>
      </c>
      <c r="D1848" s="183" t="s">
        <v>734</v>
      </c>
      <c r="E1848" s="249" t="s">
        <v>188</v>
      </c>
      <c r="F1848" s="249"/>
      <c r="G1848" s="76" t="s">
        <v>31</v>
      </c>
      <c r="H1848" s="77">
        <v>1</v>
      </c>
      <c r="I1848" s="78">
        <v>0.1</v>
      </c>
      <c r="J1848" s="78">
        <v>0.1</v>
      </c>
    </row>
    <row r="1849" spans="1:10" ht="24" customHeight="1" x14ac:dyDescent="0.2">
      <c r="A1849" s="180" t="s">
        <v>191</v>
      </c>
      <c r="B1849" s="83" t="s">
        <v>735</v>
      </c>
      <c r="C1849" s="180" t="s">
        <v>21</v>
      </c>
      <c r="D1849" s="180" t="s">
        <v>736</v>
      </c>
      <c r="E1849" s="251" t="s">
        <v>219</v>
      </c>
      <c r="F1849" s="251"/>
      <c r="G1849" s="84" t="s">
        <v>31</v>
      </c>
      <c r="H1849" s="85">
        <v>6.7000000000000002E-3</v>
      </c>
      <c r="I1849" s="86">
        <v>16.149999999999999</v>
      </c>
      <c r="J1849" s="86">
        <v>0.1</v>
      </c>
    </row>
    <row r="1850" spans="1:10" ht="25.5" x14ac:dyDescent="0.2">
      <c r="A1850" s="181"/>
      <c r="B1850" s="181"/>
      <c r="C1850" s="181"/>
      <c r="D1850" s="181"/>
      <c r="E1850" s="181" t="s">
        <v>199</v>
      </c>
      <c r="F1850" s="87">
        <v>0.1</v>
      </c>
      <c r="G1850" s="181" t="s">
        <v>200</v>
      </c>
      <c r="H1850" s="87">
        <v>0</v>
      </c>
      <c r="I1850" s="181" t="s">
        <v>201</v>
      </c>
      <c r="J1850" s="87">
        <v>0.1</v>
      </c>
    </row>
    <row r="1851" spans="1:10" ht="15" thickBot="1" x14ac:dyDescent="0.25">
      <c r="A1851" s="181"/>
      <c r="B1851" s="181"/>
      <c r="C1851" s="181"/>
      <c r="D1851" s="181"/>
      <c r="E1851" s="181" t="s">
        <v>202</v>
      </c>
      <c r="F1851" s="87">
        <v>0.02</v>
      </c>
      <c r="G1851" s="181"/>
      <c r="H1851" s="252" t="s">
        <v>203</v>
      </c>
      <c r="I1851" s="252"/>
      <c r="J1851" s="87">
        <v>0.12</v>
      </c>
    </row>
    <row r="1852" spans="1:10" ht="0.95" customHeight="1" thickTop="1" x14ac:dyDescent="0.2">
      <c r="A1852" s="88"/>
      <c r="B1852" s="88"/>
      <c r="C1852" s="88"/>
      <c r="D1852" s="88"/>
      <c r="E1852" s="88"/>
      <c r="F1852" s="88"/>
      <c r="G1852" s="88"/>
      <c r="H1852" s="88"/>
      <c r="I1852" s="88"/>
      <c r="J1852" s="88"/>
    </row>
    <row r="1853" spans="1:10" ht="18" customHeight="1" x14ac:dyDescent="0.2">
      <c r="A1853" s="182"/>
      <c r="B1853" s="191" t="s">
        <v>6</v>
      </c>
      <c r="C1853" s="182" t="s">
        <v>7</v>
      </c>
      <c r="D1853" s="182" t="s">
        <v>8</v>
      </c>
      <c r="E1853" s="218" t="s">
        <v>180</v>
      </c>
      <c r="F1853" s="218"/>
      <c r="G1853" s="192" t="s">
        <v>9</v>
      </c>
      <c r="H1853" s="191" t="s">
        <v>10</v>
      </c>
      <c r="I1853" s="191" t="s">
        <v>11</v>
      </c>
      <c r="J1853" s="191" t="s">
        <v>13</v>
      </c>
    </row>
    <row r="1854" spans="1:10" ht="24" customHeight="1" x14ac:dyDescent="0.2">
      <c r="A1854" s="183" t="s">
        <v>181</v>
      </c>
      <c r="B1854" s="75" t="s">
        <v>737</v>
      </c>
      <c r="C1854" s="183" t="s">
        <v>21</v>
      </c>
      <c r="D1854" s="183" t="s">
        <v>738</v>
      </c>
      <c r="E1854" s="249" t="s">
        <v>188</v>
      </c>
      <c r="F1854" s="249"/>
      <c r="G1854" s="76" t="s">
        <v>31</v>
      </c>
      <c r="H1854" s="77">
        <v>1</v>
      </c>
      <c r="I1854" s="78">
        <v>0.24</v>
      </c>
      <c r="J1854" s="78">
        <v>0.24</v>
      </c>
    </row>
    <row r="1855" spans="1:10" ht="24" customHeight="1" x14ac:dyDescent="0.2">
      <c r="A1855" s="180" t="s">
        <v>191</v>
      </c>
      <c r="B1855" s="83" t="s">
        <v>739</v>
      </c>
      <c r="C1855" s="180" t="s">
        <v>21</v>
      </c>
      <c r="D1855" s="180" t="s">
        <v>740</v>
      </c>
      <c r="E1855" s="251" t="s">
        <v>219</v>
      </c>
      <c r="F1855" s="251"/>
      <c r="G1855" s="84" t="s">
        <v>31</v>
      </c>
      <c r="H1855" s="85">
        <v>1.72E-2</v>
      </c>
      <c r="I1855" s="86">
        <v>14.17</v>
      </c>
      <c r="J1855" s="86">
        <v>0.24</v>
      </c>
    </row>
    <row r="1856" spans="1:10" ht="25.5" x14ac:dyDescent="0.2">
      <c r="A1856" s="181"/>
      <c r="B1856" s="181"/>
      <c r="C1856" s="181"/>
      <c r="D1856" s="181"/>
      <c r="E1856" s="181" t="s">
        <v>199</v>
      </c>
      <c r="F1856" s="87">
        <v>0.24</v>
      </c>
      <c r="G1856" s="181" t="s">
        <v>200</v>
      </c>
      <c r="H1856" s="87">
        <v>0</v>
      </c>
      <c r="I1856" s="181" t="s">
        <v>201</v>
      </c>
      <c r="J1856" s="87">
        <v>0.24</v>
      </c>
    </row>
    <row r="1857" spans="1:10" ht="15" thickBot="1" x14ac:dyDescent="0.25">
      <c r="A1857" s="181"/>
      <c r="B1857" s="181"/>
      <c r="C1857" s="181"/>
      <c r="D1857" s="181"/>
      <c r="E1857" s="181" t="s">
        <v>202</v>
      </c>
      <c r="F1857" s="87">
        <v>0.05</v>
      </c>
      <c r="G1857" s="181"/>
      <c r="H1857" s="252" t="s">
        <v>203</v>
      </c>
      <c r="I1857" s="252"/>
      <c r="J1857" s="87">
        <v>0.28999999999999998</v>
      </c>
    </row>
    <row r="1858" spans="1:10" ht="0.95" customHeight="1" thickTop="1" x14ac:dyDescent="0.2">
      <c r="A1858" s="88"/>
      <c r="B1858" s="88"/>
      <c r="C1858" s="88"/>
      <c r="D1858" s="88"/>
      <c r="E1858" s="88"/>
      <c r="F1858" s="88"/>
      <c r="G1858" s="88"/>
      <c r="H1858" s="88"/>
      <c r="I1858" s="88"/>
      <c r="J1858" s="88"/>
    </row>
    <row r="1859" spans="1:10" ht="18" customHeight="1" x14ac:dyDescent="0.2">
      <c r="A1859" s="182"/>
      <c r="B1859" s="191" t="s">
        <v>6</v>
      </c>
      <c r="C1859" s="182" t="s">
        <v>7</v>
      </c>
      <c r="D1859" s="182" t="s">
        <v>8</v>
      </c>
      <c r="E1859" s="218" t="s">
        <v>180</v>
      </c>
      <c r="F1859" s="218"/>
      <c r="G1859" s="192" t="s">
        <v>9</v>
      </c>
      <c r="H1859" s="191" t="s">
        <v>10</v>
      </c>
      <c r="I1859" s="191" t="s">
        <v>11</v>
      </c>
      <c r="J1859" s="191" t="s">
        <v>13</v>
      </c>
    </row>
    <row r="1860" spans="1:10" ht="24" customHeight="1" x14ac:dyDescent="0.2">
      <c r="A1860" s="183" t="s">
        <v>181</v>
      </c>
      <c r="B1860" s="75" t="s">
        <v>741</v>
      </c>
      <c r="C1860" s="183" t="s">
        <v>21</v>
      </c>
      <c r="D1860" s="183" t="s">
        <v>742</v>
      </c>
      <c r="E1860" s="249" t="s">
        <v>188</v>
      </c>
      <c r="F1860" s="249"/>
      <c r="G1860" s="76" t="s">
        <v>31</v>
      </c>
      <c r="H1860" s="77">
        <v>1</v>
      </c>
      <c r="I1860" s="78">
        <v>0.17</v>
      </c>
      <c r="J1860" s="78">
        <v>0.17</v>
      </c>
    </row>
    <row r="1861" spans="1:10" ht="24" customHeight="1" x14ac:dyDescent="0.2">
      <c r="A1861" s="180" t="s">
        <v>191</v>
      </c>
      <c r="B1861" s="83" t="s">
        <v>743</v>
      </c>
      <c r="C1861" s="180" t="s">
        <v>21</v>
      </c>
      <c r="D1861" s="180" t="s">
        <v>744</v>
      </c>
      <c r="E1861" s="251" t="s">
        <v>219</v>
      </c>
      <c r="F1861" s="251"/>
      <c r="G1861" s="84" t="s">
        <v>31</v>
      </c>
      <c r="H1861" s="85">
        <v>1.2E-2</v>
      </c>
      <c r="I1861" s="86">
        <v>14.17</v>
      </c>
      <c r="J1861" s="86">
        <v>0.17</v>
      </c>
    </row>
    <row r="1862" spans="1:10" ht="25.5" x14ac:dyDescent="0.2">
      <c r="A1862" s="181"/>
      <c r="B1862" s="181"/>
      <c r="C1862" s="181"/>
      <c r="D1862" s="181"/>
      <c r="E1862" s="181" t="s">
        <v>199</v>
      </c>
      <c r="F1862" s="87">
        <v>0.17</v>
      </c>
      <c r="G1862" s="181" t="s">
        <v>200</v>
      </c>
      <c r="H1862" s="87">
        <v>0</v>
      </c>
      <c r="I1862" s="181" t="s">
        <v>201</v>
      </c>
      <c r="J1862" s="87">
        <v>0.17</v>
      </c>
    </row>
    <row r="1863" spans="1:10" ht="15" thickBot="1" x14ac:dyDescent="0.25">
      <c r="A1863" s="181"/>
      <c r="B1863" s="181"/>
      <c r="C1863" s="181"/>
      <c r="D1863" s="181"/>
      <c r="E1863" s="181" t="s">
        <v>202</v>
      </c>
      <c r="F1863" s="87">
        <v>0.04</v>
      </c>
      <c r="G1863" s="181"/>
      <c r="H1863" s="252" t="s">
        <v>203</v>
      </c>
      <c r="I1863" s="252"/>
      <c r="J1863" s="87">
        <v>0.21</v>
      </c>
    </row>
    <row r="1864" spans="1:10" ht="0.95" customHeight="1" thickTop="1" x14ac:dyDescent="0.2">
      <c r="A1864" s="88"/>
      <c r="B1864" s="88"/>
      <c r="C1864" s="88"/>
      <c r="D1864" s="88"/>
      <c r="E1864" s="88"/>
      <c r="F1864" s="88"/>
      <c r="G1864" s="88"/>
      <c r="H1864" s="88"/>
      <c r="I1864" s="88"/>
      <c r="J1864" s="88"/>
    </row>
    <row r="1865" spans="1:10" ht="18" customHeight="1" x14ac:dyDescent="0.2">
      <c r="A1865" s="182"/>
      <c r="B1865" s="191" t="s">
        <v>6</v>
      </c>
      <c r="C1865" s="182" t="s">
        <v>7</v>
      </c>
      <c r="D1865" s="182" t="s">
        <v>8</v>
      </c>
      <c r="E1865" s="218" t="s">
        <v>180</v>
      </c>
      <c r="F1865" s="218"/>
      <c r="G1865" s="192" t="s">
        <v>9</v>
      </c>
      <c r="H1865" s="191" t="s">
        <v>10</v>
      </c>
      <c r="I1865" s="191" t="s">
        <v>11</v>
      </c>
      <c r="J1865" s="191" t="s">
        <v>13</v>
      </c>
    </row>
    <row r="1866" spans="1:10" ht="24" customHeight="1" x14ac:dyDescent="0.2">
      <c r="A1866" s="183" t="s">
        <v>181</v>
      </c>
      <c r="B1866" s="75" t="s">
        <v>745</v>
      </c>
      <c r="C1866" s="183" t="s">
        <v>21</v>
      </c>
      <c r="D1866" s="183" t="s">
        <v>746</v>
      </c>
      <c r="E1866" s="249" t="s">
        <v>188</v>
      </c>
      <c r="F1866" s="249"/>
      <c r="G1866" s="76" t="s">
        <v>31</v>
      </c>
      <c r="H1866" s="77">
        <v>1</v>
      </c>
      <c r="I1866" s="78">
        <v>0.17</v>
      </c>
      <c r="J1866" s="78">
        <v>0.17</v>
      </c>
    </row>
    <row r="1867" spans="1:10" ht="24" customHeight="1" x14ac:dyDescent="0.2">
      <c r="A1867" s="180" t="s">
        <v>191</v>
      </c>
      <c r="B1867" s="83" t="s">
        <v>473</v>
      </c>
      <c r="C1867" s="180" t="s">
        <v>21</v>
      </c>
      <c r="D1867" s="180" t="s">
        <v>474</v>
      </c>
      <c r="E1867" s="251" t="s">
        <v>219</v>
      </c>
      <c r="F1867" s="251"/>
      <c r="G1867" s="84" t="s">
        <v>31</v>
      </c>
      <c r="H1867" s="85">
        <v>1.72E-2</v>
      </c>
      <c r="I1867" s="86">
        <v>10.11</v>
      </c>
      <c r="J1867" s="86">
        <v>0.17</v>
      </c>
    </row>
    <row r="1868" spans="1:10" ht="25.5" x14ac:dyDescent="0.2">
      <c r="A1868" s="181"/>
      <c r="B1868" s="181"/>
      <c r="C1868" s="181"/>
      <c r="D1868" s="181"/>
      <c r="E1868" s="181" t="s">
        <v>199</v>
      </c>
      <c r="F1868" s="87">
        <v>0.17</v>
      </c>
      <c r="G1868" s="181" t="s">
        <v>200</v>
      </c>
      <c r="H1868" s="87">
        <v>0</v>
      </c>
      <c r="I1868" s="181" t="s">
        <v>201</v>
      </c>
      <c r="J1868" s="87">
        <v>0.17</v>
      </c>
    </row>
    <row r="1869" spans="1:10" ht="15" thickBot="1" x14ac:dyDescent="0.25">
      <c r="A1869" s="181"/>
      <c r="B1869" s="181"/>
      <c r="C1869" s="181"/>
      <c r="D1869" s="181"/>
      <c r="E1869" s="181" t="s">
        <v>202</v>
      </c>
      <c r="F1869" s="87">
        <v>0.04</v>
      </c>
      <c r="G1869" s="181"/>
      <c r="H1869" s="252" t="s">
        <v>203</v>
      </c>
      <c r="I1869" s="252"/>
      <c r="J1869" s="87">
        <v>0.21</v>
      </c>
    </row>
    <row r="1870" spans="1:10" ht="0.95" customHeight="1" thickTop="1" x14ac:dyDescent="0.2">
      <c r="A1870" s="88"/>
      <c r="B1870" s="88"/>
      <c r="C1870" s="88"/>
      <c r="D1870" s="88"/>
      <c r="E1870" s="88"/>
      <c r="F1870" s="88"/>
      <c r="G1870" s="88"/>
      <c r="H1870" s="88"/>
      <c r="I1870" s="88"/>
      <c r="J1870" s="88"/>
    </row>
    <row r="1871" spans="1:10" ht="18" customHeight="1" x14ac:dyDescent="0.2">
      <c r="A1871" s="182"/>
      <c r="B1871" s="191" t="s">
        <v>6</v>
      </c>
      <c r="C1871" s="182" t="s">
        <v>7</v>
      </c>
      <c r="D1871" s="182" t="s">
        <v>8</v>
      </c>
      <c r="E1871" s="218" t="s">
        <v>180</v>
      </c>
      <c r="F1871" s="218"/>
      <c r="G1871" s="192" t="s">
        <v>9</v>
      </c>
      <c r="H1871" s="191" t="s">
        <v>10</v>
      </c>
      <c r="I1871" s="191" t="s">
        <v>11</v>
      </c>
      <c r="J1871" s="191" t="s">
        <v>13</v>
      </c>
    </row>
    <row r="1872" spans="1:10" ht="24" customHeight="1" x14ac:dyDescent="0.2">
      <c r="A1872" s="183" t="s">
        <v>181</v>
      </c>
      <c r="B1872" s="75" t="s">
        <v>747</v>
      </c>
      <c r="C1872" s="183" t="s">
        <v>21</v>
      </c>
      <c r="D1872" s="183" t="s">
        <v>748</v>
      </c>
      <c r="E1872" s="249" t="s">
        <v>188</v>
      </c>
      <c r="F1872" s="249"/>
      <c r="G1872" s="76" t="s">
        <v>31</v>
      </c>
      <c r="H1872" s="77">
        <v>1</v>
      </c>
      <c r="I1872" s="78">
        <v>0.13</v>
      </c>
      <c r="J1872" s="78">
        <v>0.13</v>
      </c>
    </row>
    <row r="1873" spans="1:10" ht="24" customHeight="1" x14ac:dyDescent="0.2">
      <c r="A1873" s="180" t="s">
        <v>191</v>
      </c>
      <c r="B1873" s="83" t="s">
        <v>749</v>
      </c>
      <c r="C1873" s="180" t="s">
        <v>21</v>
      </c>
      <c r="D1873" s="180" t="s">
        <v>750</v>
      </c>
      <c r="E1873" s="251" t="s">
        <v>219</v>
      </c>
      <c r="F1873" s="251"/>
      <c r="G1873" s="84" t="s">
        <v>31</v>
      </c>
      <c r="H1873" s="85">
        <v>9.4000000000000004E-3</v>
      </c>
      <c r="I1873" s="86">
        <v>13.98</v>
      </c>
      <c r="J1873" s="86">
        <v>0.13</v>
      </c>
    </row>
    <row r="1874" spans="1:10" ht="25.5" x14ac:dyDescent="0.2">
      <c r="A1874" s="181"/>
      <c r="B1874" s="181"/>
      <c r="C1874" s="181"/>
      <c r="D1874" s="181"/>
      <c r="E1874" s="181" t="s">
        <v>199</v>
      </c>
      <c r="F1874" s="87">
        <v>0.13</v>
      </c>
      <c r="G1874" s="181" t="s">
        <v>200</v>
      </c>
      <c r="H1874" s="87">
        <v>0</v>
      </c>
      <c r="I1874" s="181" t="s">
        <v>201</v>
      </c>
      <c r="J1874" s="87">
        <v>0.13</v>
      </c>
    </row>
    <row r="1875" spans="1:10" ht="15" thickBot="1" x14ac:dyDescent="0.25">
      <c r="A1875" s="181"/>
      <c r="B1875" s="181"/>
      <c r="C1875" s="181"/>
      <c r="D1875" s="181"/>
      <c r="E1875" s="181" t="s">
        <v>202</v>
      </c>
      <c r="F1875" s="87">
        <v>0.03</v>
      </c>
      <c r="G1875" s="181"/>
      <c r="H1875" s="252" t="s">
        <v>203</v>
      </c>
      <c r="I1875" s="252"/>
      <c r="J1875" s="87">
        <v>0.16</v>
      </c>
    </row>
    <row r="1876" spans="1:10" ht="0.95" customHeight="1" thickTop="1" x14ac:dyDescent="0.2">
      <c r="A1876" s="88"/>
      <c r="B1876" s="88"/>
      <c r="C1876" s="88"/>
      <c r="D1876" s="88"/>
      <c r="E1876" s="88"/>
      <c r="F1876" s="88"/>
      <c r="G1876" s="88"/>
      <c r="H1876" s="88"/>
      <c r="I1876" s="88"/>
      <c r="J1876" s="88"/>
    </row>
    <row r="1877" spans="1:10" ht="18" customHeight="1" x14ac:dyDescent="0.2">
      <c r="A1877" s="182"/>
      <c r="B1877" s="191" t="s">
        <v>6</v>
      </c>
      <c r="C1877" s="182" t="s">
        <v>7</v>
      </c>
      <c r="D1877" s="182" t="s">
        <v>8</v>
      </c>
      <c r="E1877" s="218" t="s">
        <v>180</v>
      </c>
      <c r="F1877" s="218"/>
      <c r="G1877" s="192" t="s">
        <v>9</v>
      </c>
      <c r="H1877" s="191" t="s">
        <v>10</v>
      </c>
      <c r="I1877" s="191" t="s">
        <v>11</v>
      </c>
      <c r="J1877" s="191" t="s">
        <v>13</v>
      </c>
    </row>
    <row r="1878" spans="1:10" ht="24" customHeight="1" x14ac:dyDescent="0.2">
      <c r="A1878" s="183" t="s">
        <v>181</v>
      </c>
      <c r="B1878" s="75" t="s">
        <v>751</v>
      </c>
      <c r="C1878" s="183" t="s">
        <v>21</v>
      </c>
      <c r="D1878" s="183" t="s">
        <v>752</v>
      </c>
      <c r="E1878" s="249" t="s">
        <v>188</v>
      </c>
      <c r="F1878" s="249"/>
      <c r="G1878" s="76" t="s">
        <v>31</v>
      </c>
      <c r="H1878" s="77">
        <v>1</v>
      </c>
      <c r="I1878" s="78">
        <v>0.12</v>
      </c>
      <c r="J1878" s="78">
        <v>0.12</v>
      </c>
    </row>
    <row r="1879" spans="1:10" ht="24" customHeight="1" x14ac:dyDescent="0.2">
      <c r="A1879" s="180" t="s">
        <v>191</v>
      </c>
      <c r="B1879" s="83" t="s">
        <v>753</v>
      </c>
      <c r="C1879" s="180" t="s">
        <v>21</v>
      </c>
      <c r="D1879" s="180" t="s">
        <v>754</v>
      </c>
      <c r="E1879" s="251" t="s">
        <v>219</v>
      </c>
      <c r="F1879" s="251"/>
      <c r="G1879" s="84" t="s">
        <v>31</v>
      </c>
      <c r="H1879" s="85">
        <v>1.2E-2</v>
      </c>
      <c r="I1879" s="86">
        <v>10.77</v>
      </c>
      <c r="J1879" s="86">
        <v>0.12</v>
      </c>
    </row>
    <row r="1880" spans="1:10" ht="25.5" x14ac:dyDescent="0.2">
      <c r="A1880" s="181"/>
      <c r="B1880" s="181"/>
      <c r="C1880" s="181"/>
      <c r="D1880" s="181"/>
      <c r="E1880" s="181" t="s">
        <v>199</v>
      </c>
      <c r="F1880" s="87">
        <v>0.12</v>
      </c>
      <c r="G1880" s="181" t="s">
        <v>200</v>
      </c>
      <c r="H1880" s="87">
        <v>0</v>
      </c>
      <c r="I1880" s="181" t="s">
        <v>201</v>
      </c>
      <c r="J1880" s="87">
        <v>0.12</v>
      </c>
    </row>
    <row r="1881" spans="1:10" ht="15" thickBot="1" x14ac:dyDescent="0.25">
      <c r="A1881" s="181"/>
      <c r="B1881" s="181"/>
      <c r="C1881" s="181"/>
      <c r="D1881" s="181"/>
      <c r="E1881" s="181" t="s">
        <v>202</v>
      </c>
      <c r="F1881" s="87">
        <v>0.02</v>
      </c>
      <c r="G1881" s="181"/>
      <c r="H1881" s="252" t="s">
        <v>203</v>
      </c>
      <c r="I1881" s="252"/>
      <c r="J1881" s="87">
        <v>0.14000000000000001</v>
      </c>
    </row>
    <row r="1882" spans="1:10" ht="0.95" customHeight="1" thickTop="1" x14ac:dyDescent="0.2">
      <c r="A1882" s="88"/>
      <c r="B1882" s="88"/>
      <c r="C1882" s="88"/>
      <c r="D1882" s="88"/>
      <c r="E1882" s="88"/>
      <c r="F1882" s="88"/>
      <c r="G1882" s="88"/>
      <c r="H1882" s="88"/>
      <c r="I1882" s="88"/>
      <c r="J1882" s="88"/>
    </row>
    <row r="1883" spans="1:10" ht="18" customHeight="1" x14ac:dyDescent="0.2">
      <c r="A1883" s="182"/>
      <c r="B1883" s="191" t="s">
        <v>6</v>
      </c>
      <c r="C1883" s="182" t="s">
        <v>7</v>
      </c>
      <c r="D1883" s="182" t="s">
        <v>8</v>
      </c>
      <c r="E1883" s="218" t="s">
        <v>180</v>
      </c>
      <c r="F1883" s="218"/>
      <c r="G1883" s="192" t="s">
        <v>9</v>
      </c>
      <c r="H1883" s="191" t="s">
        <v>10</v>
      </c>
      <c r="I1883" s="191" t="s">
        <v>11</v>
      </c>
      <c r="J1883" s="191" t="s">
        <v>13</v>
      </c>
    </row>
    <row r="1884" spans="1:10" ht="24" customHeight="1" x14ac:dyDescent="0.2">
      <c r="A1884" s="183" t="s">
        <v>181</v>
      </c>
      <c r="B1884" s="75" t="s">
        <v>485</v>
      </c>
      <c r="C1884" s="183" t="s">
        <v>21</v>
      </c>
      <c r="D1884" s="183" t="s">
        <v>486</v>
      </c>
      <c r="E1884" s="249" t="s">
        <v>188</v>
      </c>
      <c r="F1884" s="249"/>
      <c r="G1884" s="76" t="s">
        <v>31</v>
      </c>
      <c r="H1884" s="77">
        <v>1</v>
      </c>
      <c r="I1884" s="78">
        <v>21.02</v>
      </c>
      <c r="J1884" s="78">
        <v>21.02</v>
      </c>
    </row>
    <row r="1885" spans="1:10" ht="24" customHeight="1" x14ac:dyDescent="0.2">
      <c r="A1885" s="179" t="s">
        <v>183</v>
      </c>
      <c r="B1885" s="79" t="s">
        <v>701</v>
      </c>
      <c r="C1885" s="179" t="s">
        <v>21</v>
      </c>
      <c r="D1885" s="179" t="s">
        <v>702</v>
      </c>
      <c r="E1885" s="250" t="s">
        <v>188</v>
      </c>
      <c r="F1885" s="250"/>
      <c r="G1885" s="80" t="s">
        <v>31</v>
      </c>
      <c r="H1885" s="81">
        <v>1</v>
      </c>
      <c r="I1885" s="82">
        <v>0.42</v>
      </c>
      <c r="J1885" s="82">
        <v>0.42</v>
      </c>
    </row>
    <row r="1886" spans="1:10" ht="24" customHeight="1" x14ac:dyDescent="0.2">
      <c r="A1886" s="180" t="s">
        <v>191</v>
      </c>
      <c r="B1886" s="83" t="s">
        <v>570</v>
      </c>
      <c r="C1886" s="180" t="s">
        <v>21</v>
      </c>
      <c r="D1886" s="180" t="s">
        <v>571</v>
      </c>
      <c r="E1886" s="251" t="s">
        <v>222</v>
      </c>
      <c r="F1886" s="251"/>
      <c r="G1886" s="84" t="s">
        <v>31</v>
      </c>
      <c r="H1886" s="85">
        <v>1</v>
      </c>
      <c r="I1886" s="86">
        <v>2.83</v>
      </c>
      <c r="J1886" s="86">
        <v>2.83</v>
      </c>
    </row>
    <row r="1887" spans="1:10" ht="24" customHeight="1" x14ac:dyDescent="0.2">
      <c r="A1887" s="180" t="s">
        <v>191</v>
      </c>
      <c r="B1887" s="83" t="s">
        <v>703</v>
      </c>
      <c r="C1887" s="180" t="s">
        <v>21</v>
      </c>
      <c r="D1887" s="180" t="s">
        <v>704</v>
      </c>
      <c r="E1887" s="251" t="s">
        <v>219</v>
      </c>
      <c r="F1887" s="251"/>
      <c r="G1887" s="84" t="s">
        <v>31</v>
      </c>
      <c r="H1887" s="85">
        <v>1</v>
      </c>
      <c r="I1887" s="86">
        <v>14.17</v>
      </c>
      <c r="J1887" s="86">
        <v>14.17</v>
      </c>
    </row>
    <row r="1888" spans="1:10" ht="24" customHeight="1" x14ac:dyDescent="0.2">
      <c r="A1888" s="180" t="s">
        <v>191</v>
      </c>
      <c r="B1888" s="83" t="s">
        <v>619</v>
      </c>
      <c r="C1888" s="180" t="s">
        <v>21</v>
      </c>
      <c r="D1888" s="180" t="s">
        <v>620</v>
      </c>
      <c r="E1888" s="251" t="s">
        <v>204</v>
      </c>
      <c r="F1888" s="251"/>
      <c r="G1888" s="84" t="s">
        <v>31</v>
      </c>
      <c r="H1888" s="85">
        <v>1</v>
      </c>
      <c r="I1888" s="86">
        <v>1.07</v>
      </c>
      <c r="J1888" s="86">
        <v>1.07</v>
      </c>
    </row>
    <row r="1889" spans="1:10" ht="24" customHeight="1" x14ac:dyDescent="0.2">
      <c r="A1889" s="180" t="s">
        <v>191</v>
      </c>
      <c r="B1889" s="83" t="s">
        <v>220</v>
      </c>
      <c r="C1889" s="180" t="s">
        <v>21</v>
      </c>
      <c r="D1889" s="180" t="s">
        <v>221</v>
      </c>
      <c r="E1889" s="251" t="s">
        <v>222</v>
      </c>
      <c r="F1889" s="251"/>
      <c r="G1889" s="84" t="s">
        <v>31</v>
      </c>
      <c r="H1889" s="85">
        <v>1</v>
      </c>
      <c r="I1889" s="86">
        <v>0.81</v>
      </c>
      <c r="J1889" s="86">
        <v>0.81</v>
      </c>
    </row>
    <row r="1890" spans="1:10" ht="24" customHeight="1" x14ac:dyDescent="0.2">
      <c r="A1890" s="180" t="s">
        <v>191</v>
      </c>
      <c r="B1890" s="83" t="s">
        <v>621</v>
      </c>
      <c r="C1890" s="180" t="s">
        <v>21</v>
      </c>
      <c r="D1890" s="180" t="s">
        <v>622</v>
      </c>
      <c r="E1890" s="251" t="s">
        <v>204</v>
      </c>
      <c r="F1890" s="251"/>
      <c r="G1890" s="84" t="s">
        <v>31</v>
      </c>
      <c r="H1890" s="85">
        <v>1</v>
      </c>
      <c r="I1890" s="86">
        <v>0.78</v>
      </c>
      <c r="J1890" s="86">
        <v>0.78</v>
      </c>
    </row>
    <row r="1891" spans="1:10" ht="24" customHeight="1" x14ac:dyDescent="0.2">
      <c r="A1891" s="180" t="s">
        <v>191</v>
      </c>
      <c r="B1891" s="83" t="s">
        <v>223</v>
      </c>
      <c r="C1891" s="180" t="s">
        <v>21</v>
      </c>
      <c r="D1891" s="180" t="s">
        <v>224</v>
      </c>
      <c r="E1891" s="251" t="s">
        <v>225</v>
      </c>
      <c r="F1891" s="251"/>
      <c r="G1891" s="84" t="s">
        <v>31</v>
      </c>
      <c r="H1891" s="85">
        <v>1</v>
      </c>
      <c r="I1891" s="86">
        <v>0.06</v>
      </c>
      <c r="J1891" s="86">
        <v>0.06</v>
      </c>
    </row>
    <row r="1892" spans="1:10" ht="24" customHeight="1" x14ac:dyDescent="0.2">
      <c r="A1892" s="180" t="s">
        <v>191</v>
      </c>
      <c r="B1892" s="83" t="s">
        <v>576</v>
      </c>
      <c r="C1892" s="180" t="s">
        <v>21</v>
      </c>
      <c r="D1892" s="180" t="s">
        <v>577</v>
      </c>
      <c r="E1892" s="251" t="s">
        <v>320</v>
      </c>
      <c r="F1892" s="251"/>
      <c r="G1892" s="84" t="s">
        <v>31</v>
      </c>
      <c r="H1892" s="85">
        <v>1</v>
      </c>
      <c r="I1892" s="86">
        <v>0.88</v>
      </c>
      <c r="J1892" s="86">
        <v>0.88</v>
      </c>
    </row>
    <row r="1893" spans="1:10" ht="25.5" x14ac:dyDescent="0.2">
      <c r="A1893" s="181"/>
      <c r="B1893" s="181"/>
      <c r="C1893" s="181"/>
      <c r="D1893" s="181"/>
      <c r="E1893" s="181" t="s">
        <v>199</v>
      </c>
      <c r="F1893" s="87">
        <v>14.59</v>
      </c>
      <c r="G1893" s="181" t="s">
        <v>200</v>
      </c>
      <c r="H1893" s="87">
        <v>0</v>
      </c>
      <c r="I1893" s="181" t="s">
        <v>201</v>
      </c>
      <c r="J1893" s="87">
        <v>14.59</v>
      </c>
    </row>
    <row r="1894" spans="1:10" ht="15" thickBot="1" x14ac:dyDescent="0.25">
      <c r="A1894" s="181"/>
      <c r="B1894" s="181"/>
      <c r="C1894" s="181"/>
      <c r="D1894" s="181"/>
      <c r="E1894" s="181" t="s">
        <v>202</v>
      </c>
      <c r="F1894" s="87">
        <v>5.04</v>
      </c>
      <c r="G1894" s="181"/>
      <c r="H1894" s="252" t="s">
        <v>203</v>
      </c>
      <c r="I1894" s="252"/>
      <c r="J1894" s="87">
        <v>26.06</v>
      </c>
    </row>
    <row r="1895" spans="1:10" ht="0.95" customHeight="1" thickTop="1" x14ac:dyDescent="0.2">
      <c r="A1895" s="88"/>
      <c r="B1895" s="88"/>
      <c r="C1895" s="88"/>
      <c r="D1895" s="88"/>
      <c r="E1895" s="88"/>
      <c r="F1895" s="88"/>
      <c r="G1895" s="88"/>
      <c r="H1895" s="88"/>
      <c r="I1895" s="88"/>
      <c r="J1895" s="88"/>
    </row>
    <row r="1896" spans="1:10" ht="18" customHeight="1" x14ac:dyDescent="0.2">
      <c r="A1896" s="182"/>
      <c r="B1896" s="191" t="s">
        <v>6</v>
      </c>
      <c r="C1896" s="182" t="s">
        <v>7</v>
      </c>
      <c r="D1896" s="182" t="s">
        <v>8</v>
      </c>
      <c r="E1896" s="218" t="s">
        <v>180</v>
      </c>
      <c r="F1896" s="218"/>
      <c r="G1896" s="192" t="s">
        <v>9</v>
      </c>
      <c r="H1896" s="191" t="s">
        <v>10</v>
      </c>
      <c r="I1896" s="191" t="s">
        <v>11</v>
      </c>
      <c r="J1896" s="191" t="s">
        <v>13</v>
      </c>
    </row>
    <row r="1897" spans="1:10" ht="36" customHeight="1" x14ac:dyDescent="0.2">
      <c r="A1897" s="183" t="s">
        <v>181</v>
      </c>
      <c r="B1897" s="75" t="s">
        <v>1611</v>
      </c>
      <c r="C1897" s="183" t="s">
        <v>21</v>
      </c>
      <c r="D1897" s="183" t="s">
        <v>1612</v>
      </c>
      <c r="E1897" s="249" t="s">
        <v>480</v>
      </c>
      <c r="F1897" s="249"/>
      <c r="G1897" s="76" t="s">
        <v>39</v>
      </c>
      <c r="H1897" s="77">
        <v>1</v>
      </c>
      <c r="I1897" s="78">
        <v>6.36</v>
      </c>
      <c r="J1897" s="78">
        <v>6.36</v>
      </c>
    </row>
    <row r="1898" spans="1:10" ht="24" customHeight="1" x14ac:dyDescent="0.2">
      <c r="A1898" s="179" t="s">
        <v>183</v>
      </c>
      <c r="B1898" s="79" t="s">
        <v>485</v>
      </c>
      <c r="C1898" s="179" t="s">
        <v>21</v>
      </c>
      <c r="D1898" s="179" t="s">
        <v>486</v>
      </c>
      <c r="E1898" s="250" t="s">
        <v>188</v>
      </c>
      <c r="F1898" s="250"/>
      <c r="G1898" s="80" t="s">
        <v>31</v>
      </c>
      <c r="H1898" s="81">
        <v>8.6999999999999994E-2</v>
      </c>
      <c r="I1898" s="82">
        <v>21.02</v>
      </c>
      <c r="J1898" s="82">
        <v>1.82</v>
      </c>
    </row>
    <row r="1899" spans="1:10" ht="24" customHeight="1" x14ac:dyDescent="0.2">
      <c r="A1899" s="179" t="s">
        <v>183</v>
      </c>
      <c r="B1899" s="79" t="s">
        <v>483</v>
      </c>
      <c r="C1899" s="179" t="s">
        <v>21</v>
      </c>
      <c r="D1899" s="179" t="s">
        <v>484</v>
      </c>
      <c r="E1899" s="250" t="s">
        <v>188</v>
      </c>
      <c r="F1899" s="250"/>
      <c r="G1899" s="80" t="s">
        <v>31</v>
      </c>
      <c r="H1899" s="81">
        <v>8.6999999999999994E-2</v>
      </c>
      <c r="I1899" s="82">
        <v>16.690000000000001</v>
      </c>
      <c r="J1899" s="82">
        <v>1.45</v>
      </c>
    </row>
    <row r="1900" spans="1:10" ht="24" customHeight="1" x14ac:dyDescent="0.2">
      <c r="A1900" s="180" t="s">
        <v>191</v>
      </c>
      <c r="B1900" s="83" t="s">
        <v>256</v>
      </c>
      <c r="C1900" s="180" t="s">
        <v>21</v>
      </c>
      <c r="D1900" s="180" t="s">
        <v>257</v>
      </c>
      <c r="E1900" s="251" t="s">
        <v>194</v>
      </c>
      <c r="F1900" s="251"/>
      <c r="G1900" s="84" t="s">
        <v>46</v>
      </c>
      <c r="H1900" s="85">
        <v>1.8E-3</v>
      </c>
      <c r="I1900" s="86">
        <v>20.6</v>
      </c>
      <c r="J1900" s="86">
        <v>0.03</v>
      </c>
    </row>
    <row r="1901" spans="1:10" ht="24" customHeight="1" x14ac:dyDescent="0.2">
      <c r="A1901" s="180" t="s">
        <v>191</v>
      </c>
      <c r="B1901" s="83" t="s">
        <v>491</v>
      </c>
      <c r="C1901" s="180" t="s">
        <v>21</v>
      </c>
      <c r="D1901" s="180" t="s">
        <v>492</v>
      </c>
      <c r="E1901" s="251" t="s">
        <v>194</v>
      </c>
      <c r="F1901" s="251"/>
      <c r="G1901" s="84" t="s">
        <v>39</v>
      </c>
      <c r="H1901" s="85">
        <v>1.1000000000000001</v>
      </c>
      <c r="I1901" s="86">
        <v>2.79</v>
      </c>
      <c r="J1901" s="86">
        <v>3.06</v>
      </c>
    </row>
    <row r="1902" spans="1:10" ht="25.5" x14ac:dyDescent="0.2">
      <c r="A1902" s="181"/>
      <c r="B1902" s="181"/>
      <c r="C1902" s="181"/>
      <c r="D1902" s="181"/>
      <c r="E1902" s="181" t="s">
        <v>199</v>
      </c>
      <c r="F1902" s="87">
        <v>2.15</v>
      </c>
      <c r="G1902" s="181" t="s">
        <v>200</v>
      </c>
      <c r="H1902" s="87">
        <v>0</v>
      </c>
      <c r="I1902" s="181" t="s">
        <v>201</v>
      </c>
      <c r="J1902" s="87">
        <v>2.15</v>
      </c>
    </row>
    <row r="1903" spans="1:10" ht="15" thickBot="1" x14ac:dyDescent="0.25">
      <c r="A1903" s="181"/>
      <c r="B1903" s="181"/>
      <c r="C1903" s="181"/>
      <c r="D1903" s="181"/>
      <c r="E1903" s="181" t="s">
        <v>202</v>
      </c>
      <c r="F1903" s="87">
        <v>1.52</v>
      </c>
      <c r="G1903" s="181"/>
      <c r="H1903" s="252" t="s">
        <v>203</v>
      </c>
      <c r="I1903" s="252"/>
      <c r="J1903" s="87">
        <v>7.88</v>
      </c>
    </row>
    <row r="1904" spans="1:10" ht="0.95" customHeight="1" thickTop="1" x14ac:dyDescent="0.2">
      <c r="A1904" s="88"/>
      <c r="B1904" s="88"/>
      <c r="C1904" s="88"/>
      <c r="D1904" s="88"/>
      <c r="E1904" s="88"/>
      <c r="F1904" s="88"/>
      <c r="G1904" s="88"/>
      <c r="H1904" s="88"/>
      <c r="I1904" s="88"/>
      <c r="J1904" s="88"/>
    </row>
    <row r="1905" spans="1:10" ht="18" customHeight="1" x14ac:dyDescent="0.2">
      <c r="A1905" s="182"/>
      <c r="B1905" s="191" t="s">
        <v>6</v>
      </c>
      <c r="C1905" s="182" t="s">
        <v>7</v>
      </c>
      <c r="D1905" s="182" t="s">
        <v>8</v>
      </c>
      <c r="E1905" s="218" t="s">
        <v>180</v>
      </c>
      <c r="F1905" s="218"/>
      <c r="G1905" s="192" t="s">
        <v>9</v>
      </c>
      <c r="H1905" s="191" t="s">
        <v>10</v>
      </c>
      <c r="I1905" s="191" t="s">
        <v>11</v>
      </c>
      <c r="J1905" s="191" t="s">
        <v>13</v>
      </c>
    </row>
    <row r="1906" spans="1:10" ht="24" customHeight="1" x14ac:dyDescent="0.2">
      <c r="A1906" s="183" t="s">
        <v>181</v>
      </c>
      <c r="B1906" s="75" t="s">
        <v>356</v>
      </c>
      <c r="C1906" s="183" t="s">
        <v>21</v>
      </c>
      <c r="D1906" s="183" t="s">
        <v>357</v>
      </c>
      <c r="E1906" s="249" t="s">
        <v>188</v>
      </c>
      <c r="F1906" s="249"/>
      <c r="G1906" s="76" t="s">
        <v>31</v>
      </c>
      <c r="H1906" s="77">
        <v>1</v>
      </c>
      <c r="I1906" s="78">
        <v>20.21</v>
      </c>
      <c r="J1906" s="78">
        <v>20.21</v>
      </c>
    </row>
    <row r="1907" spans="1:10" ht="24" customHeight="1" x14ac:dyDescent="0.2">
      <c r="A1907" s="179" t="s">
        <v>183</v>
      </c>
      <c r="B1907" s="79" t="s">
        <v>705</v>
      </c>
      <c r="C1907" s="179" t="s">
        <v>21</v>
      </c>
      <c r="D1907" s="179" t="s">
        <v>706</v>
      </c>
      <c r="E1907" s="250" t="s">
        <v>188</v>
      </c>
      <c r="F1907" s="250"/>
      <c r="G1907" s="80" t="s">
        <v>31</v>
      </c>
      <c r="H1907" s="81">
        <v>1</v>
      </c>
      <c r="I1907" s="82">
        <v>0.2</v>
      </c>
      <c r="J1907" s="82">
        <v>0.2</v>
      </c>
    </row>
    <row r="1908" spans="1:10" ht="24" customHeight="1" x14ac:dyDescent="0.2">
      <c r="A1908" s="180" t="s">
        <v>191</v>
      </c>
      <c r="B1908" s="83" t="s">
        <v>570</v>
      </c>
      <c r="C1908" s="180" t="s">
        <v>21</v>
      </c>
      <c r="D1908" s="180" t="s">
        <v>571</v>
      </c>
      <c r="E1908" s="251" t="s">
        <v>222</v>
      </c>
      <c r="F1908" s="251"/>
      <c r="G1908" s="84" t="s">
        <v>31</v>
      </c>
      <c r="H1908" s="85">
        <v>1</v>
      </c>
      <c r="I1908" s="86">
        <v>2.83</v>
      </c>
      <c r="J1908" s="86">
        <v>2.83</v>
      </c>
    </row>
    <row r="1909" spans="1:10" ht="24" customHeight="1" x14ac:dyDescent="0.2">
      <c r="A1909" s="180" t="s">
        <v>191</v>
      </c>
      <c r="B1909" s="83" t="s">
        <v>471</v>
      </c>
      <c r="C1909" s="180" t="s">
        <v>21</v>
      </c>
      <c r="D1909" s="180" t="s">
        <v>472</v>
      </c>
      <c r="E1909" s="251" t="s">
        <v>219</v>
      </c>
      <c r="F1909" s="251"/>
      <c r="G1909" s="84" t="s">
        <v>31</v>
      </c>
      <c r="H1909" s="85">
        <v>1</v>
      </c>
      <c r="I1909" s="86">
        <v>14.17</v>
      </c>
      <c r="J1909" s="86">
        <v>14.17</v>
      </c>
    </row>
    <row r="1910" spans="1:10" ht="24" customHeight="1" x14ac:dyDescent="0.2">
      <c r="A1910" s="180" t="s">
        <v>191</v>
      </c>
      <c r="B1910" s="83" t="s">
        <v>627</v>
      </c>
      <c r="C1910" s="180" t="s">
        <v>21</v>
      </c>
      <c r="D1910" s="180" t="s">
        <v>628</v>
      </c>
      <c r="E1910" s="251" t="s">
        <v>204</v>
      </c>
      <c r="F1910" s="251"/>
      <c r="G1910" s="84" t="s">
        <v>31</v>
      </c>
      <c r="H1910" s="85">
        <v>1</v>
      </c>
      <c r="I1910" s="86">
        <v>0.94</v>
      </c>
      <c r="J1910" s="86">
        <v>0.94</v>
      </c>
    </row>
    <row r="1911" spans="1:10" ht="24" customHeight="1" x14ac:dyDescent="0.2">
      <c r="A1911" s="180" t="s">
        <v>191</v>
      </c>
      <c r="B1911" s="83" t="s">
        <v>629</v>
      </c>
      <c r="C1911" s="180" t="s">
        <v>21</v>
      </c>
      <c r="D1911" s="180" t="s">
        <v>630</v>
      </c>
      <c r="E1911" s="251" t="s">
        <v>204</v>
      </c>
      <c r="F1911" s="251"/>
      <c r="G1911" s="84" t="s">
        <v>31</v>
      </c>
      <c r="H1911" s="85">
        <v>1</v>
      </c>
      <c r="I1911" s="86">
        <v>0.32</v>
      </c>
      <c r="J1911" s="86">
        <v>0.32</v>
      </c>
    </row>
    <row r="1912" spans="1:10" ht="24" customHeight="1" x14ac:dyDescent="0.2">
      <c r="A1912" s="180" t="s">
        <v>191</v>
      </c>
      <c r="B1912" s="83" t="s">
        <v>220</v>
      </c>
      <c r="C1912" s="180" t="s">
        <v>21</v>
      </c>
      <c r="D1912" s="180" t="s">
        <v>221</v>
      </c>
      <c r="E1912" s="251" t="s">
        <v>222</v>
      </c>
      <c r="F1912" s="251"/>
      <c r="G1912" s="84" t="s">
        <v>31</v>
      </c>
      <c r="H1912" s="85">
        <v>1</v>
      </c>
      <c r="I1912" s="86">
        <v>0.81</v>
      </c>
      <c r="J1912" s="86">
        <v>0.81</v>
      </c>
    </row>
    <row r="1913" spans="1:10" ht="24" customHeight="1" x14ac:dyDescent="0.2">
      <c r="A1913" s="180" t="s">
        <v>191</v>
      </c>
      <c r="B1913" s="83" t="s">
        <v>223</v>
      </c>
      <c r="C1913" s="180" t="s">
        <v>21</v>
      </c>
      <c r="D1913" s="180" t="s">
        <v>224</v>
      </c>
      <c r="E1913" s="251" t="s">
        <v>225</v>
      </c>
      <c r="F1913" s="251"/>
      <c r="G1913" s="84" t="s">
        <v>31</v>
      </c>
      <c r="H1913" s="85">
        <v>1</v>
      </c>
      <c r="I1913" s="86">
        <v>0.06</v>
      </c>
      <c r="J1913" s="86">
        <v>0.06</v>
      </c>
    </row>
    <row r="1914" spans="1:10" ht="24" customHeight="1" x14ac:dyDescent="0.2">
      <c r="A1914" s="180" t="s">
        <v>191</v>
      </c>
      <c r="B1914" s="83" t="s">
        <v>576</v>
      </c>
      <c r="C1914" s="180" t="s">
        <v>21</v>
      </c>
      <c r="D1914" s="180" t="s">
        <v>577</v>
      </c>
      <c r="E1914" s="251" t="s">
        <v>320</v>
      </c>
      <c r="F1914" s="251"/>
      <c r="G1914" s="84" t="s">
        <v>31</v>
      </c>
      <c r="H1914" s="85">
        <v>1</v>
      </c>
      <c r="I1914" s="86">
        <v>0.88</v>
      </c>
      <c r="J1914" s="86">
        <v>0.88</v>
      </c>
    </row>
    <row r="1915" spans="1:10" ht="25.5" x14ac:dyDescent="0.2">
      <c r="A1915" s="181"/>
      <c r="B1915" s="181"/>
      <c r="C1915" s="181"/>
      <c r="D1915" s="181"/>
      <c r="E1915" s="181" t="s">
        <v>199</v>
      </c>
      <c r="F1915" s="87">
        <v>14.37</v>
      </c>
      <c r="G1915" s="181" t="s">
        <v>200</v>
      </c>
      <c r="H1915" s="87">
        <v>0</v>
      </c>
      <c r="I1915" s="181" t="s">
        <v>201</v>
      </c>
      <c r="J1915" s="87">
        <v>14.37</v>
      </c>
    </row>
    <row r="1916" spans="1:10" ht="15" thickBot="1" x14ac:dyDescent="0.25">
      <c r="A1916" s="181"/>
      <c r="B1916" s="181"/>
      <c r="C1916" s="181"/>
      <c r="D1916" s="181"/>
      <c r="E1916" s="181" t="s">
        <v>202</v>
      </c>
      <c r="F1916" s="87">
        <v>4.84</v>
      </c>
      <c r="G1916" s="181"/>
      <c r="H1916" s="252" t="s">
        <v>203</v>
      </c>
      <c r="I1916" s="252"/>
      <c r="J1916" s="87">
        <v>25.05</v>
      </c>
    </row>
    <row r="1917" spans="1:10" ht="0.95" customHeight="1" thickTop="1" x14ac:dyDescent="0.2">
      <c r="A1917" s="88"/>
      <c r="B1917" s="88"/>
      <c r="C1917" s="88"/>
      <c r="D1917" s="88"/>
      <c r="E1917" s="88"/>
      <c r="F1917" s="88"/>
      <c r="G1917" s="88"/>
      <c r="H1917" s="88"/>
      <c r="I1917" s="88"/>
      <c r="J1917" s="88"/>
    </row>
    <row r="1918" spans="1:10" ht="18" customHeight="1" x14ac:dyDescent="0.2">
      <c r="A1918" s="182"/>
      <c r="B1918" s="191" t="s">
        <v>6</v>
      </c>
      <c r="C1918" s="182" t="s">
        <v>7</v>
      </c>
      <c r="D1918" s="182" t="s">
        <v>8</v>
      </c>
      <c r="E1918" s="218" t="s">
        <v>180</v>
      </c>
      <c r="F1918" s="218"/>
      <c r="G1918" s="192" t="s">
        <v>9</v>
      </c>
      <c r="H1918" s="191" t="s">
        <v>10</v>
      </c>
      <c r="I1918" s="191" t="s">
        <v>11</v>
      </c>
      <c r="J1918" s="191" t="s">
        <v>13</v>
      </c>
    </row>
    <row r="1919" spans="1:10" ht="24" customHeight="1" x14ac:dyDescent="0.2">
      <c r="A1919" s="183" t="s">
        <v>181</v>
      </c>
      <c r="B1919" s="75" t="s">
        <v>790</v>
      </c>
      <c r="C1919" s="183" t="s">
        <v>110</v>
      </c>
      <c r="D1919" s="183" t="s">
        <v>1644</v>
      </c>
      <c r="E1919" s="249" t="s">
        <v>467</v>
      </c>
      <c r="F1919" s="249"/>
      <c r="G1919" s="76" t="s">
        <v>468</v>
      </c>
      <c r="H1919" s="77">
        <v>1</v>
      </c>
      <c r="I1919" s="78">
        <v>3.4</v>
      </c>
      <c r="J1919" s="78">
        <v>3.4</v>
      </c>
    </row>
    <row r="1920" spans="1:10" ht="24" customHeight="1" x14ac:dyDescent="0.2">
      <c r="A1920" s="180" t="s">
        <v>191</v>
      </c>
      <c r="B1920" s="83" t="s">
        <v>755</v>
      </c>
      <c r="C1920" s="180" t="s">
        <v>110</v>
      </c>
      <c r="D1920" s="180" t="s">
        <v>756</v>
      </c>
      <c r="E1920" s="251" t="s">
        <v>194</v>
      </c>
      <c r="F1920" s="251"/>
      <c r="G1920" s="84" t="s">
        <v>80</v>
      </c>
      <c r="H1920" s="85">
        <v>0.1018</v>
      </c>
      <c r="I1920" s="86">
        <v>14</v>
      </c>
      <c r="J1920" s="86">
        <v>1.42</v>
      </c>
    </row>
    <row r="1921" spans="1:10" ht="24" customHeight="1" x14ac:dyDescent="0.2">
      <c r="A1921" s="180" t="s">
        <v>191</v>
      </c>
      <c r="B1921" s="83" t="s">
        <v>757</v>
      </c>
      <c r="C1921" s="180" t="s">
        <v>110</v>
      </c>
      <c r="D1921" s="180" t="s">
        <v>758</v>
      </c>
      <c r="E1921" s="251" t="s">
        <v>194</v>
      </c>
      <c r="F1921" s="251"/>
      <c r="G1921" s="84" t="s">
        <v>80</v>
      </c>
      <c r="H1921" s="85">
        <v>1.5E-3</v>
      </c>
      <c r="I1921" s="86">
        <v>168.89</v>
      </c>
      <c r="J1921" s="86">
        <v>0.25</v>
      </c>
    </row>
    <row r="1922" spans="1:10" ht="24" customHeight="1" x14ac:dyDescent="0.2">
      <c r="A1922" s="180" t="s">
        <v>191</v>
      </c>
      <c r="B1922" s="83" t="s">
        <v>759</v>
      </c>
      <c r="C1922" s="180" t="s">
        <v>110</v>
      </c>
      <c r="D1922" s="180" t="s">
        <v>760</v>
      </c>
      <c r="E1922" s="251" t="s">
        <v>194</v>
      </c>
      <c r="F1922" s="251"/>
      <c r="G1922" s="84" t="s">
        <v>761</v>
      </c>
      <c r="H1922" s="85">
        <v>8.0000000000000004E-4</v>
      </c>
      <c r="I1922" s="86">
        <v>6</v>
      </c>
      <c r="J1922" s="86">
        <v>0</v>
      </c>
    </row>
    <row r="1923" spans="1:10" ht="24" customHeight="1" x14ac:dyDescent="0.2">
      <c r="A1923" s="180" t="s">
        <v>191</v>
      </c>
      <c r="B1923" s="83" t="s">
        <v>762</v>
      </c>
      <c r="C1923" s="180" t="s">
        <v>110</v>
      </c>
      <c r="D1923" s="180" t="s">
        <v>763</v>
      </c>
      <c r="E1923" s="251" t="s">
        <v>194</v>
      </c>
      <c r="F1923" s="251"/>
      <c r="G1923" s="84" t="s">
        <v>80</v>
      </c>
      <c r="H1923" s="85">
        <v>6.54E-2</v>
      </c>
      <c r="I1923" s="86">
        <v>4</v>
      </c>
      <c r="J1923" s="86">
        <v>0.26</v>
      </c>
    </row>
    <row r="1924" spans="1:10" ht="24" customHeight="1" x14ac:dyDescent="0.2">
      <c r="A1924" s="180" t="s">
        <v>191</v>
      </c>
      <c r="B1924" s="83" t="s">
        <v>766</v>
      </c>
      <c r="C1924" s="180" t="s">
        <v>110</v>
      </c>
      <c r="D1924" s="180" t="s">
        <v>767</v>
      </c>
      <c r="E1924" s="251" t="s">
        <v>320</v>
      </c>
      <c r="F1924" s="251"/>
      <c r="G1924" s="84" t="s">
        <v>80</v>
      </c>
      <c r="H1924" s="85">
        <v>4.4999999999999997E-3</v>
      </c>
      <c r="I1924" s="86">
        <v>12.54</v>
      </c>
      <c r="J1924" s="86">
        <v>0.05</v>
      </c>
    </row>
    <row r="1925" spans="1:10" ht="24" customHeight="1" x14ac:dyDescent="0.2">
      <c r="A1925" s="180" t="s">
        <v>191</v>
      </c>
      <c r="B1925" s="83" t="s">
        <v>771</v>
      </c>
      <c r="C1925" s="180" t="s">
        <v>110</v>
      </c>
      <c r="D1925" s="180" t="s">
        <v>772</v>
      </c>
      <c r="E1925" s="251" t="s">
        <v>194</v>
      </c>
      <c r="F1925" s="251"/>
      <c r="G1925" s="84" t="s">
        <v>80</v>
      </c>
      <c r="H1925" s="85">
        <v>4.4999999999999997E-3</v>
      </c>
      <c r="I1925" s="86">
        <v>140</v>
      </c>
      <c r="J1925" s="86">
        <v>0.63</v>
      </c>
    </row>
    <row r="1926" spans="1:10" ht="24" customHeight="1" x14ac:dyDescent="0.2">
      <c r="A1926" s="180" t="s">
        <v>191</v>
      </c>
      <c r="B1926" s="83" t="s">
        <v>768</v>
      </c>
      <c r="C1926" s="180" t="s">
        <v>110</v>
      </c>
      <c r="D1926" s="180" t="s">
        <v>769</v>
      </c>
      <c r="E1926" s="251" t="s">
        <v>320</v>
      </c>
      <c r="F1926" s="251"/>
      <c r="G1926" s="84" t="s">
        <v>770</v>
      </c>
      <c r="H1926" s="85">
        <v>4.0000000000000002E-4</v>
      </c>
      <c r="I1926" s="86">
        <v>300</v>
      </c>
      <c r="J1926" s="86">
        <v>0.12</v>
      </c>
    </row>
    <row r="1927" spans="1:10" ht="24" customHeight="1" x14ac:dyDescent="0.2">
      <c r="A1927" s="180" t="s">
        <v>191</v>
      </c>
      <c r="B1927" s="83" t="s">
        <v>786</v>
      </c>
      <c r="C1927" s="180" t="s">
        <v>110</v>
      </c>
      <c r="D1927" s="180" t="s">
        <v>787</v>
      </c>
      <c r="E1927" s="251" t="s">
        <v>194</v>
      </c>
      <c r="F1927" s="251"/>
      <c r="G1927" s="84" t="s">
        <v>80</v>
      </c>
      <c r="H1927" s="85">
        <v>2.0000000000000001E-4</v>
      </c>
      <c r="I1927" s="86">
        <v>22.89</v>
      </c>
      <c r="J1927" s="86">
        <v>0</v>
      </c>
    </row>
    <row r="1928" spans="1:10" ht="24" customHeight="1" x14ac:dyDescent="0.2">
      <c r="A1928" s="180" t="s">
        <v>191</v>
      </c>
      <c r="B1928" s="83" t="s">
        <v>773</v>
      </c>
      <c r="C1928" s="180" t="s">
        <v>110</v>
      </c>
      <c r="D1928" s="180" t="s">
        <v>774</v>
      </c>
      <c r="E1928" s="251" t="s">
        <v>194</v>
      </c>
      <c r="F1928" s="251"/>
      <c r="G1928" s="84" t="s">
        <v>80</v>
      </c>
      <c r="H1928" s="85">
        <v>4.4999999999999997E-3</v>
      </c>
      <c r="I1928" s="86">
        <v>4.9000000000000004</v>
      </c>
      <c r="J1928" s="86">
        <v>0.02</v>
      </c>
    </row>
    <row r="1929" spans="1:10" ht="24" customHeight="1" x14ac:dyDescent="0.2">
      <c r="A1929" s="180" t="s">
        <v>191</v>
      </c>
      <c r="B1929" s="83" t="s">
        <v>764</v>
      </c>
      <c r="C1929" s="180" t="s">
        <v>110</v>
      </c>
      <c r="D1929" s="180" t="s">
        <v>765</v>
      </c>
      <c r="E1929" s="251" t="s">
        <v>194</v>
      </c>
      <c r="F1929" s="251"/>
      <c r="G1929" s="84" t="s">
        <v>80</v>
      </c>
      <c r="H1929" s="85">
        <v>1.8E-3</v>
      </c>
      <c r="I1929" s="86">
        <v>35.9</v>
      </c>
      <c r="J1929" s="86">
        <v>0.06</v>
      </c>
    </row>
    <row r="1930" spans="1:10" ht="24" customHeight="1" x14ac:dyDescent="0.2">
      <c r="A1930" s="180" t="s">
        <v>191</v>
      </c>
      <c r="B1930" s="83" t="s">
        <v>775</v>
      </c>
      <c r="C1930" s="180" t="s">
        <v>110</v>
      </c>
      <c r="D1930" s="180" t="s">
        <v>776</v>
      </c>
      <c r="E1930" s="251" t="s">
        <v>320</v>
      </c>
      <c r="F1930" s="251"/>
      <c r="G1930" s="84" t="s">
        <v>80</v>
      </c>
      <c r="H1930" s="85">
        <v>0.1018</v>
      </c>
      <c r="I1930" s="86">
        <v>5</v>
      </c>
      <c r="J1930" s="86">
        <v>0.5</v>
      </c>
    </row>
    <row r="1931" spans="1:10" ht="24" customHeight="1" x14ac:dyDescent="0.2">
      <c r="A1931" s="180" t="s">
        <v>191</v>
      </c>
      <c r="B1931" s="83" t="s">
        <v>1686</v>
      </c>
      <c r="C1931" s="180" t="s">
        <v>110</v>
      </c>
      <c r="D1931" s="180" t="s">
        <v>1687</v>
      </c>
      <c r="E1931" s="251" t="s">
        <v>194</v>
      </c>
      <c r="F1931" s="251"/>
      <c r="G1931" s="84" t="s">
        <v>80</v>
      </c>
      <c r="H1931" s="85">
        <v>2.0000000000000001E-4</v>
      </c>
      <c r="I1931" s="86">
        <v>43.9</v>
      </c>
      <c r="J1931" s="86">
        <v>0</v>
      </c>
    </row>
    <row r="1932" spans="1:10" ht="24" customHeight="1" x14ac:dyDescent="0.2">
      <c r="A1932" s="180" t="s">
        <v>191</v>
      </c>
      <c r="B1932" s="83" t="s">
        <v>1688</v>
      </c>
      <c r="C1932" s="180" t="s">
        <v>110</v>
      </c>
      <c r="D1932" s="180" t="s">
        <v>1689</v>
      </c>
      <c r="E1932" s="251" t="s">
        <v>194</v>
      </c>
      <c r="F1932" s="251"/>
      <c r="G1932" s="84" t="s">
        <v>80</v>
      </c>
      <c r="H1932" s="85">
        <v>2.0000000000000001E-4</v>
      </c>
      <c r="I1932" s="86">
        <v>160</v>
      </c>
      <c r="J1932" s="86">
        <v>0.03</v>
      </c>
    </row>
    <row r="1933" spans="1:10" ht="24" customHeight="1" x14ac:dyDescent="0.2">
      <c r="A1933" s="180" t="s">
        <v>191</v>
      </c>
      <c r="B1933" s="83" t="s">
        <v>1690</v>
      </c>
      <c r="C1933" s="180" t="s">
        <v>110</v>
      </c>
      <c r="D1933" s="180" t="s">
        <v>1691</v>
      </c>
      <c r="E1933" s="251" t="s">
        <v>194</v>
      </c>
      <c r="F1933" s="251"/>
      <c r="G1933" s="84" t="s">
        <v>80</v>
      </c>
      <c r="H1933" s="85">
        <v>1E-4</v>
      </c>
      <c r="I1933" s="86">
        <v>47</v>
      </c>
      <c r="J1933" s="86">
        <v>0</v>
      </c>
    </row>
    <row r="1934" spans="1:10" ht="24" customHeight="1" x14ac:dyDescent="0.2">
      <c r="A1934" s="180" t="s">
        <v>191</v>
      </c>
      <c r="B1934" s="83" t="s">
        <v>781</v>
      </c>
      <c r="C1934" s="180" t="s">
        <v>21</v>
      </c>
      <c r="D1934" s="180" t="s">
        <v>782</v>
      </c>
      <c r="E1934" s="251" t="s">
        <v>194</v>
      </c>
      <c r="F1934" s="251"/>
      <c r="G1934" s="84" t="s">
        <v>783</v>
      </c>
      <c r="H1934" s="85">
        <v>6.9999999999999999E-4</v>
      </c>
      <c r="I1934" s="86">
        <v>60.57</v>
      </c>
      <c r="J1934" s="86">
        <v>0.04</v>
      </c>
    </row>
    <row r="1935" spans="1:10" ht="24" customHeight="1" x14ac:dyDescent="0.2">
      <c r="A1935" s="180" t="s">
        <v>191</v>
      </c>
      <c r="B1935" s="83" t="s">
        <v>779</v>
      </c>
      <c r="C1935" s="180" t="s">
        <v>21</v>
      </c>
      <c r="D1935" s="180" t="s">
        <v>780</v>
      </c>
      <c r="E1935" s="251" t="s">
        <v>194</v>
      </c>
      <c r="F1935" s="251"/>
      <c r="G1935" s="84" t="s">
        <v>77</v>
      </c>
      <c r="H1935" s="85">
        <v>5.9999999999999995E-4</v>
      </c>
      <c r="I1935" s="86">
        <v>12.62</v>
      </c>
      <c r="J1935" s="86">
        <v>0</v>
      </c>
    </row>
    <row r="1936" spans="1:10" ht="24" customHeight="1" x14ac:dyDescent="0.2">
      <c r="A1936" s="180" t="s">
        <v>191</v>
      </c>
      <c r="B1936" s="83" t="s">
        <v>777</v>
      </c>
      <c r="C1936" s="180" t="s">
        <v>21</v>
      </c>
      <c r="D1936" s="180" t="s">
        <v>778</v>
      </c>
      <c r="E1936" s="251" t="s">
        <v>194</v>
      </c>
      <c r="F1936" s="251"/>
      <c r="G1936" s="84" t="s">
        <v>77</v>
      </c>
      <c r="H1936" s="85">
        <v>2.0000000000000001E-4</v>
      </c>
      <c r="I1936" s="86">
        <v>16.399999999999999</v>
      </c>
      <c r="J1936" s="86">
        <v>0</v>
      </c>
    </row>
    <row r="1937" spans="1:10" ht="24" customHeight="1" x14ac:dyDescent="0.2">
      <c r="A1937" s="180" t="s">
        <v>191</v>
      </c>
      <c r="B1937" s="83" t="s">
        <v>784</v>
      </c>
      <c r="C1937" s="180" t="s">
        <v>21</v>
      </c>
      <c r="D1937" s="180" t="s">
        <v>785</v>
      </c>
      <c r="E1937" s="251" t="s">
        <v>204</v>
      </c>
      <c r="F1937" s="251"/>
      <c r="G1937" s="84" t="s">
        <v>783</v>
      </c>
      <c r="H1937" s="85">
        <v>2.3E-3</v>
      </c>
      <c r="I1937" s="86">
        <v>11.35</v>
      </c>
      <c r="J1937" s="86">
        <v>0.02</v>
      </c>
    </row>
    <row r="1938" spans="1:10" ht="25.5" x14ac:dyDescent="0.2">
      <c r="A1938" s="181"/>
      <c r="B1938" s="181"/>
      <c r="C1938" s="181"/>
      <c r="D1938" s="181"/>
      <c r="E1938" s="181" t="s">
        <v>199</v>
      </c>
      <c r="F1938" s="87">
        <v>0</v>
      </c>
      <c r="G1938" s="181" t="s">
        <v>200</v>
      </c>
      <c r="H1938" s="87">
        <v>0</v>
      </c>
      <c r="I1938" s="181" t="s">
        <v>201</v>
      </c>
      <c r="J1938" s="87">
        <v>0</v>
      </c>
    </row>
    <row r="1939" spans="1:10" ht="15" thickBot="1" x14ac:dyDescent="0.25">
      <c r="A1939" s="181"/>
      <c r="B1939" s="181"/>
      <c r="C1939" s="181"/>
      <c r="D1939" s="181"/>
      <c r="E1939" s="181" t="s">
        <v>202</v>
      </c>
      <c r="F1939" s="87">
        <v>0.81</v>
      </c>
      <c r="G1939" s="181"/>
      <c r="H1939" s="252" t="s">
        <v>203</v>
      </c>
      <c r="I1939" s="252"/>
      <c r="J1939" s="87">
        <v>4.21</v>
      </c>
    </row>
    <row r="1940" spans="1:10" ht="0.95" customHeight="1" thickTop="1" x14ac:dyDescent="0.2">
      <c r="A1940" s="88"/>
      <c r="B1940" s="88"/>
      <c r="C1940" s="88"/>
      <c r="D1940" s="88"/>
      <c r="E1940" s="88"/>
      <c r="F1940" s="88"/>
      <c r="G1940" s="88"/>
      <c r="H1940" s="88"/>
      <c r="I1940" s="88"/>
      <c r="J1940" s="88"/>
    </row>
    <row r="1941" spans="1:10" ht="18" customHeight="1" x14ac:dyDescent="0.2">
      <c r="A1941" s="182"/>
      <c r="B1941" s="191" t="s">
        <v>6</v>
      </c>
      <c r="C1941" s="182" t="s">
        <v>7</v>
      </c>
      <c r="D1941" s="182" t="s">
        <v>8</v>
      </c>
      <c r="E1941" s="218" t="s">
        <v>180</v>
      </c>
      <c r="F1941" s="218"/>
      <c r="G1941" s="192" t="s">
        <v>9</v>
      </c>
      <c r="H1941" s="191" t="s">
        <v>10</v>
      </c>
      <c r="I1941" s="191" t="s">
        <v>11</v>
      </c>
      <c r="J1941" s="191" t="s">
        <v>13</v>
      </c>
    </row>
    <row r="1942" spans="1:10" ht="24" customHeight="1" x14ac:dyDescent="0.2">
      <c r="A1942" s="183" t="s">
        <v>181</v>
      </c>
      <c r="B1942" s="75" t="s">
        <v>465</v>
      </c>
      <c r="C1942" s="183" t="s">
        <v>110</v>
      </c>
      <c r="D1942" s="183" t="s">
        <v>466</v>
      </c>
      <c r="E1942" s="249" t="s">
        <v>467</v>
      </c>
      <c r="F1942" s="249"/>
      <c r="G1942" s="76" t="s">
        <v>468</v>
      </c>
      <c r="H1942" s="77">
        <v>1</v>
      </c>
      <c r="I1942" s="78">
        <v>3.44</v>
      </c>
      <c r="J1942" s="78">
        <v>3.44</v>
      </c>
    </row>
    <row r="1943" spans="1:10" ht="24" customHeight="1" x14ac:dyDescent="0.2">
      <c r="A1943" s="180" t="s">
        <v>191</v>
      </c>
      <c r="B1943" s="83" t="s">
        <v>755</v>
      </c>
      <c r="C1943" s="180" t="s">
        <v>110</v>
      </c>
      <c r="D1943" s="180" t="s">
        <v>756</v>
      </c>
      <c r="E1943" s="251" t="s">
        <v>194</v>
      </c>
      <c r="F1943" s="251"/>
      <c r="G1943" s="84" t="s">
        <v>80</v>
      </c>
      <c r="H1943" s="85">
        <v>0.1018</v>
      </c>
      <c r="I1943" s="86">
        <v>14</v>
      </c>
      <c r="J1943" s="86">
        <v>1.42</v>
      </c>
    </row>
    <row r="1944" spans="1:10" ht="24" customHeight="1" x14ac:dyDescent="0.2">
      <c r="A1944" s="180" t="s">
        <v>191</v>
      </c>
      <c r="B1944" s="83" t="s">
        <v>757</v>
      </c>
      <c r="C1944" s="180" t="s">
        <v>110</v>
      </c>
      <c r="D1944" s="180" t="s">
        <v>758</v>
      </c>
      <c r="E1944" s="251" t="s">
        <v>194</v>
      </c>
      <c r="F1944" s="251"/>
      <c r="G1944" s="84" t="s">
        <v>80</v>
      </c>
      <c r="H1944" s="85">
        <v>1.5E-3</v>
      </c>
      <c r="I1944" s="86">
        <v>168.89</v>
      </c>
      <c r="J1944" s="86">
        <v>0.25</v>
      </c>
    </row>
    <row r="1945" spans="1:10" ht="24" customHeight="1" x14ac:dyDescent="0.2">
      <c r="A1945" s="180" t="s">
        <v>191</v>
      </c>
      <c r="B1945" s="83" t="s">
        <v>759</v>
      </c>
      <c r="C1945" s="180" t="s">
        <v>110</v>
      </c>
      <c r="D1945" s="180" t="s">
        <v>760</v>
      </c>
      <c r="E1945" s="251" t="s">
        <v>194</v>
      </c>
      <c r="F1945" s="251"/>
      <c r="G1945" s="84" t="s">
        <v>761</v>
      </c>
      <c r="H1945" s="85">
        <v>8.0000000000000004E-4</v>
      </c>
      <c r="I1945" s="86">
        <v>6</v>
      </c>
      <c r="J1945" s="86">
        <v>0</v>
      </c>
    </row>
    <row r="1946" spans="1:10" ht="24" customHeight="1" x14ac:dyDescent="0.2">
      <c r="A1946" s="180" t="s">
        <v>191</v>
      </c>
      <c r="B1946" s="83" t="s">
        <v>762</v>
      </c>
      <c r="C1946" s="180" t="s">
        <v>110</v>
      </c>
      <c r="D1946" s="180" t="s">
        <v>763</v>
      </c>
      <c r="E1946" s="251" t="s">
        <v>194</v>
      </c>
      <c r="F1946" s="251"/>
      <c r="G1946" s="84" t="s">
        <v>80</v>
      </c>
      <c r="H1946" s="85">
        <v>6.54E-2</v>
      </c>
      <c r="I1946" s="86">
        <v>4</v>
      </c>
      <c r="J1946" s="86">
        <v>0.26</v>
      </c>
    </row>
    <row r="1947" spans="1:10" ht="24" customHeight="1" x14ac:dyDescent="0.2">
      <c r="A1947" s="180" t="s">
        <v>191</v>
      </c>
      <c r="B1947" s="83" t="s">
        <v>766</v>
      </c>
      <c r="C1947" s="180" t="s">
        <v>110</v>
      </c>
      <c r="D1947" s="180" t="s">
        <v>767</v>
      </c>
      <c r="E1947" s="251" t="s">
        <v>320</v>
      </c>
      <c r="F1947" s="251"/>
      <c r="G1947" s="84" t="s">
        <v>80</v>
      </c>
      <c r="H1947" s="85">
        <v>4.4999999999999997E-3</v>
      </c>
      <c r="I1947" s="86">
        <v>12.54</v>
      </c>
      <c r="J1947" s="86">
        <v>0.05</v>
      </c>
    </row>
    <row r="1948" spans="1:10" ht="24" customHeight="1" x14ac:dyDescent="0.2">
      <c r="A1948" s="180" t="s">
        <v>191</v>
      </c>
      <c r="B1948" s="83" t="s">
        <v>773</v>
      </c>
      <c r="C1948" s="180" t="s">
        <v>110</v>
      </c>
      <c r="D1948" s="180" t="s">
        <v>774</v>
      </c>
      <c r="E1948" s="251" t="s">
        <v>194</v>
      </c>
      <c r="F1948" s="251"/>
      <c r="G1948" s="84" t="s">
        <v>80</v>
      </c>
      <c r="H1948" s="85">
        <v>4.4999999999999997E-3</v>
      </c>
      <c r="I1948" s="86">
        <v>4.9000000000000004</v>
      </c>
      <c r="J1948" s="86">
        <v>0.02</v>
      </c>
    </row>
    <row r="1949" spans="1:10" ht="24" customHeight="1" x14ac:dyDescent="0.2">
      <c r="A1949" s="180" t="s">
        <v>191</v>
      </c>
      <c r="B1949" s="83" t="s">
        <v>771</v>
      </c>
      <c r="C1949" s="180" t="s">
        <v>110</v>
      </c>
      <c r="D1949" s="180" t="s">
        <v>772</v>
      </c>
      <c r="E1949" s="251" t="s">
        <v>194</v>
      </c>
      <c r="F1949" s="251"/>
      <c r="G1949" s="84" t="s">
        <v>80</v>
      </c>
      <c r="H1949" s="85">
        <v>4.4999999999999997E-3</v>
      </c>
      <c r="I1949" s="86">
        <v>140</v>
      </c>
      <c r="J1949" s="86">
        <v>0.63</v>
      </c>
    </row>
    <row r="1950" spans="1:10" ht="24" customHeight="1" x14ac:dyDescent="0.2">
      <c r="A1950" s="180" t="s">
        <v>191</v>
      </c>
      <c r="B1950" s="83" t="s">
        <v>768</v>
      </c>
      <c r="C1950" s="180" t="s">
        <v>110</v>
      </c>
      <c r="D1950" s="180" t="s">
        <v>769</v>
      </c>
      <c r="E1950" s="251" t="s">
        <v>320</v>
      </c>
      <c r="F1950" s="251"/>
      <c r="G1950" s="84" t="s">
        <v>770</v>
      </c>
      <c r="H1950" s="85">
        <v>4.0000000000000002E-4</v>
      </c>
      <c r="I1950" s="86">
        <v>300</v>
      </c>
      <c r="J1950" s="86">
        <v>0.12</v>
      </c>
    </row>
    <row r="1951" spans="1:10" ht="24" customHeight="1" x14ac:dyDescent="0.2">
      <c r="A1951" s="180" t="s">
        <v>191</v>
      </c>
      <c r="B1951" s="83" t="s">
        <v>764</v>
      </c>
      <c r="C1951" s="180" t="s">
        <v>110</v>
      </c>
      <c r="D1951" s="180" t="s">
        <v>765</v>
      </c>
      <c r="E1951" s="251" t="s">
        <v>194</v>
      </c>
      <c r="F1951" s="251"/>
      <c r="G1951" s="84" t="s">
        <v>80</v>
      </c>
      <c r="H1951" s="85">
        <v>1.8E-3</v>
      </c>
      <c r="I1951" s="86">
        <v>35.9</v>
      </c>
      <c r="J1951" s="86">
        <v>0.06</v>
      </c>
    </row>
    <row r="1952" spans="1:10" ht="24" customHeight="1" x14ac:dyDescent="0.2">
      <c r="A1952" s="180" t="s">
        <v>191</v>
      </c>
      <c r="B1952" s="83" t="s">
        <v>788</v>
      </c>
      <c r="C1952" s="180" t="s">
        <v>110</v>
      </c>
      <c r="D1952" s="180" t="s">
        <v>789</v>
      </c>
      <c r="E1952" s="251" t="s">
        <v>194</v>
      </c>
      <c r="F1952" s="251"/>
      <c r="G1952" s="84" t="s">
        <v>80</v>
      </c>
      <c r="H1952" s="85">
        <v>1E-4</v>
      </c>
      <c r="I1952" s="86">
        <v>19.57</v>
      </c>
      <c r="J1952" s="86">
        <v>0</v>
      </c>
    </row>
    <row r="1953" spans="1:10" ht="24" customHeight="1" x14ac:dyDescent="0.2">
      <c r="A1953" s="180" t="s">
        <v>191</v>
      </c>
      <c r="B1953" s="83" t="s">
        <v>790</v>
      </c>
      <c r="C1953" s="180" t="s">
        <v>110</v>
      </c>
      <c r="D1953" s="180" t="s">
        <v>791</v>
      </c>
      <c r="E1953" s="251" t="s">
        <v>194</v>
      </c>
      <c r="F1953" s="251"/>
      <c r="G1953" s="84" t="s">
        <v>80</v>
      </c>
      <c r="H1953" s="85">
        <v>1E-4</v>
      </c>
      <c r="I1953" s="86">
        <v>33.72</v>
      </c>
      <c r="J1953" s="86">
        <v>0</v>
      </c>
    </row>
    <row r="1954" spans="1:10" ht="24" customHeight="1" x14ac:dyDescent="0.2">
      <c r="A1954" s="180" t="s">
        <v>191</v>
      </c>
      <c r="B1954" s="83" t="s">
        <v>775</v>
      </c>
      <c r="C1954" s="180" t="s">
        <v>110</v>
      </c>
      <c r="D1954" s="180" t="s">
        <v>776</v>
      </c>
      <c r="E1954" s="251" t="s">
        <v>320</v>
      </c>
      <c r="F1954" s="251"/>
      <c r="G1954" s="84" t="s">
        <v>80</v>
      </c>
      <c r="H1954" s="85">
        <v>0.1018</v>
      </c>
      <c r="I1954" s="86">
        <v>5</v>
      </c>
      <c r="J1954" s="86">
        <v>0.5</v>
      </c>
    </row>
    <row r="1955" spans="1:10" ht="24" customHeight="1" x14ac:dyDescent="0.2">
      <c r="A1955" s="180" t="s">
        <v>191</v>
      </c>
      <c r="B1955" s="83" t="s">
        <v>794</v>
      </c>
      <c r="C1955" s="180" t="s">
        <v>110</v>
      </c>
      <c r="D1955" s="180" t="s">
        <v>795</v>
      </c>
      <c r="E1955" s="251" t="s">
        <v>194</v>
      </c>
      <c r="F1955" s="251"/>
      <c r="G1955" s="84" t="s">
        <v>80</v>
      </c>
      <c r="H1955" s="85">
        <v>1.1000000000000001E-3</v>
      </c>
      <c r="I1955" s="86">
        <v>23</v>
      </c>
      <c r="J1955" s="86">
        <v>0.02</v>
      </c>
    </row>
    <row r="1956" spans="1:10" ht="24" customHeight="1" x14ac:dyDescent="0.2">
      <c r="A1956" s="180" t="s">
        <v>191</v>
      </c>
      <c r="B1956" s="83" t="s">
        <v>792</v>
      </c>
      <c r="C1956" s="180" t="s">
        <v>110</v>
      </c>
      <c r="D1956" s="180" t="s">
        <v>793</v>
      </c>
      <c r="E1956" s="251" t="s">
        <v>194</v>
      </c>
      <c r="F1956" s="251"/>
      <c r="G1956" s="84" t="s">
        <v>80</v>
      </c>
      <c r="H1956" s="85">
        <v>5.9999999999999995E-4</v>
      </c>
      <c r="I1956" s="86">
        <v>21.96</v>
      </c>
      <c r="J1956" s="86">
        <v>0.01</v>
      </c>
    </row>
    <row r="1957" spans="1:10" ht="24" customHeight="1" x14ac:dyDescent="0.2">
      <c r="A1957" s="180" t="s">
        <v>191</v>
      </c>
      <c r="B1957" s="83" t="s">
        <v>798</v>
      </c>
      <c r="C1957" s="180" t="s">
        <v>110</v>
      </c>
      <c r="D1957" s="180" t="s">
        <v>799</v>
      </c>
      <c r="E1957" s="251" t="s">
        <v>194</v>
      </c>
      <c r="F1957" s="251"/>
      <c r="G1957" s="84" t="s">
        <v>80</v>
      </c>
      <c r="H1957" s="85">
        <v>4.0000000000000002E-4</v>
      </c>
      <c r="I1957" s="86">
        <v>31.36</v>
      </c>
      <c r="J1957" s="86">
        <v>0.01</v>
      </c>
    </row>
    <row r="1958" spans="1:10" ht="24" customHeight="1" x14ac:dyDescent="0.2">
      <c r="A1958" s="180" t="s">
        <v>191</v>
      </c>
      <c r="B1958" s="83" t="s">
        <v>796</v>
      </c>
      <c r="C1958" s="180" t="s">
        <v>110</v>
      </c>
      <c r="D1958" s="180" t="s">
        <v>797</v>
      </c>
      <c r="E1958" s="251" t="s">
        <v>194</v>
      </c>
      <c r="F1958" s="251"/>
      <c r="G1958" s="84" t="s">
        <v>80</v>
      </c>
      <c r="H1958" s="85">
        <v>6.9999999999999999E-4</v>
      </c>
      <c r="I1958" s="86">
        <v>22.8</v>
      </c>
      <c r="J1958" s="86">
        <v>0.01</v>
      </c>
    </row>
    <row r="1959" spans="1:10" ht="24" customHeight="1" x14ac:dyDescent="0.2">
      <c r="A1959" s="180" t="s">
        <v>191</v>
      </c>
      <c r="B1959" s="83" t="s">
        <v>800</v>
      </c>
      <c r="C1959" s="180" t="s">
        <v>110</v>
      </c>
      <c r="D1959" s="180" t="s">
        <v>801</v>
      </c>
      <c r="E1959" s="251" t="s">
        <v>194</v>
      </c>
      <c r="F1959" s="251"/>
      <c r="G1959" s="84" t="s">
        <v>80</v>
      </c>
      <c r="H1959" s="85">
        <v>4.0000000000000002E-4</v>
      </c>
      <c r="I1959" s="86">
        <v>60</v>
      </c>
      <c r="J1959" s="86">
        <v>0.02</v>
      </c>
    </row>
    <row r="1960" spans="1:10" ht="24" customHeight="1" x14ac:dyDescent="0.2">
      <c r="A1960" s="180" t="s">
        <v>191</v>
      </c>
      <c r="B1960" s="83" t="s">
        <v>781</v>
      </c>
      <c r="C1960" s="180" t="s">
        <v>21</v>
      </c>
      <c r="D1960" s="180" t="s">
        <v>782</v>
      </c>
      <c r="E1960" s="251" t="s">
        <v>194</v>
      </c>
      <c r="F1960" s="251"/>
      <c r="G1960" s="84" t="s">
        <v>783</v>
      </c>
      <c r="H1960" s="85">
        <v>8.0000000000000004E-4</v>
      </c>
      <c r="I1960" s="86">
        <v>60.57</v>
      </c>
      <c r="J1960" s="86">
        <v>0.04</v>
      </c>
    </row>
    <row r="1961" spans="1:10" ht="24" customHeight="1" x14ac:dyDescent="0.2">
      <c r="A1961" s="180" t="s">
        <v>191</v>
      </c>
      <c r="B1961" s="83" t="s">
        <v>779</v>
      </c>
      <c r="C1961" s="180" t="s">
        <v>21</v>
      </c>
      <c r="D1961" s="180" t="s">
        <v>780</v>
      </c>
      <c r="E1961" s="251" t="s">
        <v>194</v>
      </c>
      <c r="F1961" s="251"/>
      <c r="G1961" s="84" t="s">
        <v>77</v>
      </c>
      <c r="H1961" s="85">
        <v>5.9999999999999995E-4</v>
      </c>
      <c r="I1961" s="86">
        <v>12.62</v>
      </c>
      <c r="J1961" s="86">
        <v>0</v>
      </c>
    </row>
    <row r="1962" spans="1:10" ht="24" customHeight="1" x14ac:dyDescent="0.2">
      <c r="A1962" s="180" t="s">
        <v>191</v>
      </c>
      <c r="B1962" s="83" t="s">
        <v>777</v>
      </c>
      <c r="C1962" s="180" t="s">
        <v>21</v>
      </c>
      <c r="D1962" s="180" t="s">
        <v>778</v>
      </c>
      <c r="E1962" s="251" t="s">
        <v>194</v>
      </c>
      <c r="F1962" s="251"/>
      <c r="G1962" s="84" t="s">
        <v>77</v>
      </c>
      <c r="H1962" s="85">
        <v>2.0000000000000001E-4</v>
      </c>
      <c r="I1962" s="86">
        <v>16.399999999999999</v>
      </c>
      <c r="J1962" s="86">
        <v>0</v>
      </c>
    </row>
    <row r="1963" spans="1:10" ht="24" customHeight="1" x14ac:dyDescent="0.2">
      <c r="A1963" s="180" t="s">
        <v>191</v>
      </c>
      <c r="B1963" s="83" t="s">
        <v>784</v>
      </c>
      <c r="C1963" s="180" t="s">
        <v>21</v>
      </c>
      <c r="D1963" s="180" t="s">
        <v>785</v>
      </c>
      <c r="E1963" s="251" t="s">
        <v>204</v>
      </c>
      <c r="F1963" s="251"/>
      <c r="G1963" s="84" t="s">
        <v>783</v>
      </c>
      <c r="H1963" s="85">
        <v>2.3E-3</v>
      </c>
      <c r="I1963" s="86">
        <v>11.35</v>
      </c>
      <c r="J1963" s="86">
        <v>0.02</v>
      </c>
    </row>
    <row r="1964" spans="1:10" ht="25.5" x14ac:dyDescent="0.2">
      <c r="A1964" s="181"/>
      <c r="B1964" s="181"/>
      <c r="C1964" s="181"/>
      <c r="D1964" s="181"/>
      <c r="E1964" s="181" t="s">
        <v>199</v>
      </c>
      <c r="F1964" s="87">
        <v>0</v>
      </c>
      <c r="G1964" s="181" t="s">
        <v>200</v>
      </c>
      <c r="H1964" s="87">
        <v>0</v>
      </c>
      <c r="I1964" s="181" t="s">
        <v>201</v>
      </c>
      <c r="J1964" s="87">
        <v>0</v>
      </c>
    </row>
    <row r="1965" spans="1:10" ht="15" thickBot="1" x14ac:dyDescent="0.25">
      <c r="A1965" s="181"/>
      <c r="B1965" s="181"/>
      <c r="C1965" s="181"/>
      <c r="D1965" s="181"/>
      <c r="E1965" s="181" t="s">
        <v>202</v>
      </c>
      <c r="F1965" s="87">
        <v>0.82</v>
      </c>
      <c r="G1965" s="181"/>
      <c r="H1965" s="252" t="s">
        <v>203</v>
      </c>
      <c r="I1965" s="252"/>
      <c r="J1965" s="87">
        <v>4.26</v>
      </c>
    </row>
    <row r="1966" spans="1:10" ht="0.95" customHeight="1" thickTop="1" x14ac:dyDescent="0.2">
      <c r="A1966" s="88"/>
      <c r="B1966" s="88"/>
      <c r="C1966" s="88"/>
      <c r="D1966" s="88"/>
      <c r="E1966" s="88"/>
      <c r="F1966" s="88"/>
      <c r="G1966" s="88"/>
      <c r="H1966" s="88"/>
      <c r="I1966" s="88"/>
      <c r="J1966" s="88"/>
    </row>
    <row r="1967" spans="1:10" ht="18" customHeight="1" x14ac:dyDescent="0.2">
      <c r="A1967" s="182"/>
      <c r="B1967" s="191" t="s">
        <v>6</v>
      </c>
      <c r="C1967" s="182" t="s">
        <v>7</v>
      </c>
      <c r="D1967" s="182" t="s">
        <v>8</v>
      </c>
      <c r="E1967" s="218" t="s">
        <v>180</v>
      </c>
      <c r="F1967" s="218"/>
      <c r="G1967" s="192" t="s">
        <v>9</v>
      </c>
      <c r="H1967" s="191" t="s">
        <v>10</v>
      </c>
      <c r="I1967" s="191" t="s">
        <v>11</v>
      </c>
      <c r="J1967" s="191" t="s">
        <v>13</v>
      </c>
    </row>
    <row r="1968" spans="1:10" ht="24" customHeight="1" x14ac:dyDescent="0.2">
      <c r="A1968" s="183" t="s">
        <v>181</v>
      </c>
      <c r="B1968" s="75" t="s">
        <v>469</v>
      </c>
      <c r="C1968" s="183" t="s">
        <v>110</v>
      </c>
      <c r="D1968" s="183" t="s">
        <v>470</v>
      </c>
      <c r="E1968" s="249" t="s">
        <v>467</v>
      </c>
      <c r="F1968" s="249"/>
      <c r="G1968" s="76" t="s">
        <v>468</v>
      </c>
      <c r="H1968" s="77">
        <v>1</v>
      </c>
      <c r="I1968" s="78">
        <v>3.51</v>
      </c>
      <c r="J1968" s="78">
        <v>3.51</v>
      </c>
    </row>
    <row r="1969" spans="1:10" ht="24" customHeight="1" x14ac:dyDescent="0.2">
      <c r="A1969" s="180" t="s">
        <v>191</v>
      </c>
      <c r="B1969" s="83" t="s">
        <v>755</v>
      </c>
      <c r="C1969" s="180" t="s">
        <v>110</v>
      </c>
      <c r="D1969" s="180" t="s">
        <v>756</v>
      </c>
      <c r="E1969" s="251" t="s">
        <v>194</v>
      </c>
      <c r="F1969" s="251"/>
      <c r="G1969" s="84" t="s">
        <v>80</v>
      </c>
      <c r="H1969" s="85">
        <v>0.1018</v>
      </c>
      <c r="I1969" s="86">
        <v>14</v>
      </c>
      <c r="J1969" s="86">
        <v>1.42</v>
      </c>
    </row>
    <row r="1970" spans="1:10" ht="24" customHeight="1" x14ac:dyDescent="0.2">
      <c r="A1970" s="180" t="s">
        <v>191</v>
      </c>
      <c r="B1970" s="83" t="s">
        <v>757</v>
      </c>
      <c r="C1970" s="180" t="s">
        <v>110</v>
      </c>
      <c r="D1970" s="180" t="s">
        <v>758</v>
      </c>
      <c r="E1970" s="251" t="s">
        <v>194</v>
      </c>
      <c r="F1970" s="251"/>
      <c r="G1970" s="84" t="s">
        <v>80</v>
      </c>
      <c r="H1970" s="85">
        <v>1.5E-3</v>
      </c>
      <c r="I1970" s="86">
        <v>168.89</v>
      </c>
      <c r="J1970" s="86">
        <v>0.25</v>
      </c>
    </row>
    <row r="1971" spans="1:10" ht="24" customHeight="1" x14ac:dyDescent="0.2">
      <c r="A1971" s="180" t="s">
        <v>191</v>
      </c>
      <c r="B1971" s="83" t="s">
        <v>759</v>
      </c>
      <c r="C1971" s="180" t="s">
        <v>110</v>
      </c>
      <c r="D1971" s="180" t="s">
        <v>760</v>
      </c>
      <c r="E1971" s="251" t="s">
        <v>194</v>
      </c>
      <c r="F1971" s="251"/>
      <c r="G1971" s="84" t="s">
        <v>761</v>
      </c>
      <c r="H1971" s="85">
        <v>8.0000000000000004E-4</v>
      </c>
      <c r="I1971" s="86">
        <v>6</v>
      </c>
      <c r="J1971" s="86">
        <v>0</v>
      </c>
    </row>
    <row r="1972" spans="1:10" ht="24" customHeight="1" x14ac:dyDescent="0.2">
      <c r="A1972" s="180" t="s">
        <v>191</v>
      </c>
      <c r="B1972" s="83" t="s">
        <v>762</v>
      </c>
      <c r="C1972" s="180" t="s">
        <v>110</v>
      </c>
      <c r="D1972" s="180" t="s">
        <v>763</v>
      </c>
      <c r="E1972" s="251" t="s">
        <v>194</v>
      </c>
      <c r="F1972" s="251"/>
      <c r="G1972" s="84" t="s">
        <v>80</v>
      </c>
      <c r="H1972" s="85">
        <v>9.4100000000000003E-2</v>
      </c>
      <c r="I1972" s="86">
        <v>4</v>
      </c>
      <c r="J1972" s="86">
        <v>0.37</v>
      </c>
    </row>
    <row r="1973" spans="1:10" ht="24" customHeight="1" x14ac:dyDescent="0.2">
      <c r="A1973" s="180" t="s">
        <v>191</v>
      </c>
      <c r="B1973" s="83" t="s">
        <v>802</v>
      </c>
      <c r="C1973" s="180" t="s">
        <v>110</v>
      </c>
      <c r="D1973" s="180" t="s">
        <v>803</v>
      </c>
      <c r="E1973" s="251" t="s">
        <v>194</v>
      </c>
      <c r="F1973" s="251"/>
      <c r="G1973" s="84" t="s">
        <v>80</v>
      </c>
      <c r="H1973" s="85">
        <v>2.9999999999999997E-4</v>
      </c>
      <c r="I1973" s="86">
        <v>13.85</v>
      </c>
      <c r="J1973" s="86">
        <v>0</v>
      </c>
    </row>
    <row r="1974" spans="1:10" ht="24" customHeight="1" x14ac:dyDescent="0.2">
      <c r="A1974" s="180" t="s">
        <v>191</v>
      </c>
      <c r="B1974" s="83" t="s">
        <v>804</v>
      </c>
      <c r="C1974" s="180" t="s">
        <v>110</v>
      </c>
      <c r="D1974" s="180" t="s">
        <v>805</v>
      </c>
      <c r="E1974" s="251" t="s">
        <v>194</v>
      </c>
      <c r="F1974" s="251"/>
      <c r="G1974" s="84" t="s">
        <v>80</v>
      </c>
      <c r="H1974" s="85">
        <v>1E-4</v>
      </c>
      <c r="I1974" s="86">
        <v>28.8</v>
      </c>
      <c r="J1974" s="86">
        <v>0</v>
      </c>
    </row>
    <row r="1975" spans="1:10" ht="24" customHeight="1" x14ac:dyDescent="0.2">
      <c r="A1975" s="180" t="s">
        <v>191</v>
      </c>
      <c r="B1975" s="83" t="s">
        <v>766</v>
      </c>
      <c r="C1975" s="180" t="s">
        <v>110</v>
      </c>
      <c r="D1975" s="180" t="s">
        <v>767</v>
      </c>
      <c r="E1975" s="251" t="s">
        <v>320</v>
      </c>
      <c r="F1975" s="251"/>
      <c r="G1975" s="84" t="s">
        <v>80</v>
      </c>
      <c r="H1975" s="85">
        <v>4.4999999999999997E-3</v>
      </c>
      <c r="I1975" s="86">
        <v>12.54</v>
      </c>
      <c r="J1975" s="86">
        <v>0.05</v>
      </c>
    </row>
    <row r="1976" spans="1:10" ht="24" customHeight="1" x14ac:dyDescent="0.2">
      <c r="A1976" s="180" t="s">
        <v>191</v>
      </c>
      <c r="B1976" s="83" t="s">
        <v>771</v>
      </c>
      <c r="C1976" s="180" t="s">
        <v>110</v>
      </c>
      <c r="D1976" s="180" t="s">
        <v>772</v>
      </c>
      <c r="E1976" s="251" t="s">
        <v>194</v>
      </c>
      <c r="F1976" s="251"/>
      <c r="G1976" s="84" t="s">
        <v>80</v>
      </c>
      <c r="H1976" s="85">
        <v>4.4999999999999997E-3</v>
      </c>
      <c r="I1976" s="86">
        <v>140</v>
      </c>
      <c r="J1976" s="86">
        <v>0.63</v>
      </c>
    </row>
    <row r="1977" spans="1:10" ht="24" customHeight="1" x14ac:dyDescent="0.2">
      <c r="A1977" s="180" t="s">
        <v>191</v>
      </c>
      <c r="B1977" s="83" t="s">
        <v>768</v>
      </c>
      <c r="C1977" s="180" t="s">
        <v>110</v>
      </c>
      <c r="D1977" s="180" t="s">
        <v>769</v>
      </c>
      <c r="E1977" s="251" t="s">
        <v>320</v>
      </c>
      <c r="F1977" s="251"/>
      <c r="G1977" s="84" t="s">
        <v>770</v>
      </c>
      <c r="H1977" s="85">
        <v>4.0000000000000002E-4</v>
      </c>
      <c r="I1977" s="86">
        <v>300</v>
      </c>
      <c r="J1977" s="86">
        <v>0.12</v>
      </c>
    </row>
    <row r="1978" spans="1:10" ht="24" customHeight="1" x14ac:dyDescent="0.2">
      <c r="A1978" s="180" t="s">
        <v>191</v>
      </c>
      <c r="B1978" s="83" t="s">
        <v>773</v>
      </c>
      <c r="C1978" s="180" t="s">
        <v>110</v>
      </c>
      <c r="D1978" s="180" t="s">
        <v>774</v>
      </c>
      <c r="E1978" s="251" t="s">
        <v>194</v>
      </c>
      <c r="F1978" s="251"/>
      <c r="G1978" s="84" t="s">
        <v>80</v>
      </c>
      <c r="H1978" s="85">
        <v>4.4999999999999997E-3</v>
      </c>
      <c r="I1978" s="86">
        <v>4.9000000000000004</v>
      </c>
      <c r="J1978" s="86">
        <v>0.02</v>
      </c>
    </row>
    <row r="1979" spans="1:10" ht="24" customHeight="1" x14ac:dyDescent="0.2">
      <c r="A1979" s="180" t="s">
        <v>191</v>
      </c>
      <c r="B1979" s="83" t="s">
        <v>764</v>
      </c>
      <c r="C1979" s="180" t="s">
        <v>110</v>
      </c>
      <c r="D1979" s="180" t="s">
        <v>765</v>
      </c>
      <c r="E1979" s="251" t="s">
        <v>194</v>
      </c>
      <c r="F1979" s="251"/>
      <c r="G1979" s="84" t="s">
        <v>80</v>
      </c>
      <c r="H1979" s="85">
        <v>1.8E-3</v>
      </c>
      <c r="I1979" s="86">
        <v>35.9</v>
      </c>
      <c r="J1979" s="86">
        <v>0.06</v>
      </c>
    </row>
    <row r="1980" spans="1:10" ht="24" customHeight="1" x14ac:dyDescent="0.2">
      <c r="A1980" s="180" t="s">
        <v>191</v>
      </c>
      <c r="B1980" s="83" t="s">
        <v>775</v>
      </c>
      <c r="C1980" s="180" t="s">
        <v>110</v>
      </c>
      <c r="D1980" s="180" t="s">
        <v>776</v>
      </c>
      <c r="E1980" s="251" t="s">
        <v>320</v>
      </c>
      <c r="F1980" s="251"/>
      <c r="G1980" s="84" t="s">
        <v>80</v>
      </c>
      <c r="H1980" s="85">
        <v>0.1018</v>
      </c>
      <c r="I1980" s="86">
        <v>5</v>
      </c>
      <c r="J1980" s="86">
        <v>0.5</v>
      </c>
    </row>
    <row r="1981" spans="1:10" ht="24" customHeight="1" x14ac:dyDescent="0.2">
      <c r="A1981" s="180" t="s">
        <v>191</v>
      </c>
      <c r="B1981" s="83" t="s">
        <v>806</v>
      </c>
      <c r="C1981" s="180" t="s">
        <v>110</v>
      </c>
      <c r="D1981" s="180" t="s">
        <v>807</v>
      </c>
      <c r="E1981" s="251" t="s">
        <v>194</v>
      </c>
      <c r="F1981" s="251"/>
      <c r="G1981" s="84" t="s">
        <v>80</v>
      </c>
      <c r="H1981" s="85">
        <v>2.0000000000000001E-4</v>
      </c>
      <c r="I1981" s="86">
        <v>30.7</v>
      </c>
      <c r="J1981" s="86">
        <v>0</v>
      </c>
    </row>
    <row r="1982" spans="1:10" ht="24" customHeight="1" x14ac:dyDescent="0.2">
      <c r="A1982" s="180" t="s">
        <v>191</v>
      </c>
      <c r="B1982" s="83" t="s">
        <v>808</v>
      </c>
      <c r="C1982" s="180" t="s">
        <v>21</v>
      </c>
      <c r="D1982" s="180" t="s">
        <v>809</v>
      </c>
      <c r="E1982" s="251" t="s">
        <v>204</v>
      </c>
      <c r="F1982" s="251"/>
      <c r="G1982" s="84" t="s">
        <v>77</v>
      </c>
      <c r="H1982" s="85">
        <v>2.0000000000000001E-4</v>
      </c>
      <c r="I1982" s="86">
        <v>187</v>
      </c>
      <c r="J1982" s="86">
        <v>0.03</v>
      </c>
    </row>
    <row r="1983" spans="1:10" ht="24" customHeight="1" x14ac:dyDescent="0.2">
      <c r="A1983" s="180" t="s">
        <v>191</v>
      </c>
      <c r="B1983" s="83" t="s">
        <v>784</v>
      </c>
      <c r="C1983" s="180" t="s">
        <v>21</v>
      </c>
      <c r="D1983" s="180" t="s">
        <v>785</v>
      </c>
      <c r="E1983" s="251" t="s">
        <v>204</v>
      </c>
      <c r="F1983" s="251"/>
      <c r="G1983" s="84" t="s">
        <v>783</v>
      </c>
      <c r="H1983" s="85">
        <v>2.3E-3</v>
      </c>
      <c r="I1983" s="86">
        <v>11.35</v>
      </c>
      <c r="J1983" s="86">
        <v>0.02</v>
      </c>
    </row>
    <row r="1984" spans="1:10" ht="24" customHeight="1" x14ac:dyDescent="0.2">
      <c r="A1984" s="180" t="s">
        <v>191</v>
      </c>
      <c r="B1984" s="83" t="s">
        <v>781</v>
      </c>
      <c r="C1984" s="180" t="s">
        <v>21</v>
      </c>
      <c r="D1984" s="180" t="s">
        <v>782</v>
      </c>
      <c r="E1984" s="251" t="s">
        <v>194</v>
      </c>
      <c r="F1984" s="251"/>
      <c r="G1984" s="84" t="s">
        <v>783</v>
      </c>
      <c r="H1984" s="85">
        <v>8.0000000000000004E-4</v>
      </c>
      <c r="I1984" s="86">
        <v>60.57</v>
      </c>
      <c r="J1984" s="86">
        <v>0.04</v>
      </c>
    </row>
    <row r="1985" spans="1:10" ht="24" customHeight="1" x14ac:dyDescent="0.2">
      <c r="A1985" s="180" t="s">
        <v>191</v>
      </c>
      <c r="B1985" s="83" t="s">
        <v>777</v>
      </c>
      <c r="C1985" s="180" t="s">
        <v>21</v>
      </c>
      <c r="D1985" s="180" t="s">
        <v>778</v>
      </c>
      <c r="E1985" s="251" t="s">
        <v>194</v>
      </c>
      <c r="F1985" s="251"/>
      <c r="G1985" s="84" t="s">
        <v>77</v>
      </c>
      <c r="H1985" s="85">
        <v>2.0000000000000001E-4</v>
      </c>
      <c r="I1985" s="86">
        <v>16.399999999999999</v>
      </c>
      <c r="J1985" s="86">
        <v>0</v>
      </c>
    </row>
    <row r="1986" spans="1:10" ht="24" customHeight="1" x14ac:dyDescent="0.2">
      <c r="A1986" s="180" t="s">
        <v>191</v>
      </c>
      <c r="B1986" s="83" t="s">
        <v>779</v>
      </c>
      <c r="C1986" s="180" t="s">
        <v>21</v>
      </c>
      <c r="D1986" s="180" t="s">
        <v>780</v>
      </c>
      <c r="E1986" s="251" t="s">
        <v>194</v>
      </c>
      <c r="F1986" s="251"/>
      <c r="G1986" s="84" t="s">
        <v>77</v>
      </c>
      <c r="H1986" s="85">
        <v>5.9999999999999995E-4</v>
      </c>
      <c r="I1986" s="86">
        <v>12.62</v>
      </c>
      <c r="J1986" s="86">
        <v>0</v>
      </c>
    </row>
    <row r="1987" spans="1:10" ht="25.5" x14ac:dyDescent="0.2">
      <c r="A1987" s="181"/>
      <c r="B1987" s="181"/>
      <c r="C1987" s="181"/>
      <c r="D1987" s="181"/>
      <c r="E1987" s="181" t="s">
        <v>199</v>
      </c>
      <c r="F1987" s="87">
        <v>0</v>
      </c>
      <c r="G1987" s="181" t="s">
        <v>200</v>
      </c>
      <c r="H1987" s="87">
        <v>0</v>
      </c>
      <c r="I1987" s="181" t="s">
        <v>201</v>
      </c>
      <c r="J1987" s="87">
        <v>0</v>
      </c>
    </row>
    <row r="1988" spans="1:10" ht="15" thickBot="1" x14ac:dyDescent="0.25">
      <c r="A1988" s="181"/>
      <c r="B1988" s="181"/>
      <c r="C1988" s="181"/>
      <c r="D1988" s="181"/>
      <c r="E1988" s="181" t="s">
        <v>202</v>
      </c>
      <c r="F1988" s="87">
        <v>0.84</v>
      </c>
      <c r="G1988" s="181"/>
      <c r="H1988" s="252" t="s">
        <v>203</v>
      </c>
      <c r="I1988" s="252"/>
      <c r="J1988" s="87">
        <v>4.3499999999999996</v>
      </c>
    </row>
    <row r="1989" spans="1:10" ht="0.95" customHeight="1" thickTop="1" x14ac:dyDescent="0.2">
      <c r="A1989" s="88"/>
      <c r="B1989" s="88"/>
      <c r="C1989" s="88"/>
      <c r="D1989" s="88"/>
      <c r="E1989" s="88"/>
      <c r="F1989" s="88"/>
      <c r="G1989" s="88"/>
      <c r="H1989" s="88"/>
      <c r="I1989" s="88"/>
      <c r="J1989" s="88"/>
    </row>
    <row r="1990" spans="1:10" ht="18" customHeight="1" x14ac:dyDescent="0.2">
      <c r="A1990" s="182"/>
      <c r="B1990" s="191" t="s">
        <v>6</v>
      </c>
      <c r="C1990" s="182" t="s">
        <v>7</v>
      </c>
      <c r="D1990" s="182" t="s">
        <v>8</v>
      </c>
      <c r="E1990" s="218" t="s">
        <v>180</v>
      </c>
      <c r="F1990" s="218"/>
      <c r="G1990" s="192" t="s">
        <v>9</v>
      </c>
      <c r="H1990" s="191" t="s">
        <v>10</v>
      </c>
      <c r="I1990" s="191" t="s">
        <v>11</v>
      </c>
      <c r="J1990" s="191" t="s">
        <v>13</v>
      </c>
    </row>
    <row r="1991" spans="1:10" ht="24" customHeight="1" x14ac:dyDescent="0.2">
      <c r="A1991" s="183" t="s">
        <v>181</v>
      </c>
      <c r="B1991" s="75" t="s">
        <v>469</v>
      </c>
      <c r="C1991" s="183" t="s">
        <v>110</v>
      </c>
      <c r="D1991" s="183" t="s">
        <v>470</v>
      </c>
      <c r="E1991" s="249" t="s">
        <v>467</v>
      </c>
      <c r="F1991" s="249"/>
      <c r="G1991" s="76" t="s">
        <v>468</v>
      </c>
      <c r="H1991" s="77">
        <v>1</v>
      </c>
      <c r="I1991" s="78">
        <v>3.51</v>
      </c>
      <c r="J1991" s="78">
        <v>3.51</v>
      </c>
    </row>
    <row r="1992" spans="1:10" ht="24" customHeight="1" x14ac:dyDescent="0.2">
      <c r="A1992" s="180" t="s">
        <v>191</v>
      </c>
      <c r="B1992" s="83" t="s">
        <v>755</v>
      </c>
      <c r="C1992" s="180" t="s">
        <v>110</v>
      </c>
      <c r="D1992" s="180" t="s">
        <v>756</v>
      </c>
      <c r="E1992" s="251" t="s">
        <v>194</v>
      </c>
      <c r="F1992" s="251"/>
      <c r="G1992" s="84" t="s">
        <v>80</v>
      </c>
      <c r="H1992" s="85">
        <v>0.1018</v>
      </c>
      <c r="I1992" s="86">
        <v>14</v>
      </c>
      <c r="J1992" s="86">
        <v>1.42</v>
      </c>
    </row>
    <row r="1993" spans="1:10" ht="24" customHeight="1" x14ac:dyDescent="0.2">
      <c r="A1993" s="180" t="s">
        <v>191</v>
      </c>
      <c r="B1993" s="83" t="s">
        <v>757</v>
      </c>
      <c r="C1993" s="180" t="s">
        <v>110</v>
      </c>
      <c r="D1993" s="180" t="s">
        <v>758</v>
      </c>
      <c r="E1993" s="251" t="s">
        <v>194</v>
      </c>
      <c r="F1993" s="251"/>
      <c r="G1993" s="84" t="s">
        <v>80</v>
      </c>
      <c r="H1993" s="85">
        <v>1.5E-3</v>
      </c>
      <c r="I1993" s="86">
        <v>168.89</v>
      </c>
      <c r="J1993" s="86">
        <v>0.25</v>
      </c>
    </row>
    <row r="1994" spans="1:10" ht="24" customHeight="1" x14ac:dyDescent="0.2">
      <c r="A1994" s="180" t="s">
        <v>191</v>
      </c>
      <c r="B1994" s="83" t="s">
        <v>759</v>
      </c>
      <c r="C1994" s="180" t="s">
        <v>110</v>
      </c>
      <c r="D1994" s="180" t="s">
        <v>760</v>
      </c>
      <c r="E1994" s="251" t="s">
        <v>194</v>
      </c>
      <c r="F1994" s="251"/>
      <c r="G1994" s="84" t="s">
        <v>761</v>
      </c>
      <c r="H1994" s="85">
        <v>8.0000000000000004E-4</v>
      </c>
      <c r="I1994" s="86">
        <v>6</v>
      </c>
      <c r="J1994" s="86">
        <v>0</v>
      </c>
    </row>
    <row r="1995" spans="1:10" ht="24" customHeight="1" x14ac:dyDescent="0.2">
      <c r="A1995" s="180" t="s">
        <v>191</v>
      </c>
      <c r="B1995" s="83" t="s">
        <v>762</v>
      </c>
      <c r="C1995" s="180" t="s">
        <v>110</v>
      </c>
      <c r="D1995" s="180" t="s">
        <v>763</v>
      </c>
      <c r="E1995" s="251" t="s">
        <v>194</v>
      </c>
      <c r="F1995" s="251"/>
      <c r="G1995" s="84" t="s">
        <v>80</v>
      </c>
      <c r="H1995" s="85">
        <v>9.4100000000000003E-2</v>
      </c>
      <c r="I1995" s="86">
        <v>4</v>
      </c>
      <c r="J1995" s="86">
        <v>0.37</v>
      </c>
    </row>
    <row r="1996" spans="1:10" ht="24" customHeight="1" x14ac:dyDescent="0.2">
      <c r="A1996" s="180" t="s">
        <v>191</v>
      </c>
      <c r="B1996" s="83" t="s">
        <v>802</v>
      </c>
      <c r="C1996" s="180" t="s">
        <v>110</v>
      </c>
      <c r="D1996" s="180" t="s">
        <v>803</v>
      </c>
      <c r="E1996" s="251" t="s">
        <v>194</v>
      </c>
      <c r="F1996" s="251"/>
      <c r="G1996" s="84" t="s">
        <v>80</v>
      </c>
      <c r="H1996" s="85">
        <v>2.9999999999999997E-4</v>
      </c>
      <c r="I1996" s="86">
        <v>13.85</v>
      </c>
      <c r="J1996" s="86">
        <v>0</v>
      </c>
    </row>
    <row r="1997" spans="1:10" ht="24" customHeight="1" x14ac:dyDescent="0.2">
      <c r="A1997" s="180" t="s">
        <v>191</v>
      </c>
      <c r="B1997" s="83" t="s">
        <v>804</v>
      </c>
      <c r="C1997" s="180" t="s">
        <v>110</v>
      </c>
      <c r="D1997" s="180" t="s">
        <v>805</v>
      </c>
      <c r="E1997" s="251" t="s">
        <v>194</v>
      </c>
      <c r="F1997" s="251"/>
      <c r="G1997" s="84" t="s">
        <v>80</v>
      </c>
      <c r="H1997" s="85">
        <v>1E-4</v>
      </c>
      <c r="I1997" s="86">
        <v>28.8</v>
      </c>
      <c r="J1997" s="86">
        <v>0</v>
      </c>
    </row>
    <row r="1998" spans="1:10" ht="24" customHeight="1" x14ac:dyDescent="0.2">
      <c r="A1998" s="180" t="s">
        <v>191</v>
      </c>
      <c r="B1998" s="83" t="s">
        <v>766</v>
      </c>
      <c r="C1998" s="180" t="s">
        <v>110</v>
      </c>
      <c r="D1998" s="180" t="s">
        <v>767</v>
      </c>
      <c r="E1998" s="251" t="s">
        <v>320</v>
      </c>
      <c r="F1998" s="251"/>
      <c r="G1998" s="84" t="s">
        <v>80</v>
      </c>
      <c r="H1998" s="85">
        <v>4.4999999999999997E-3</v>
      </c>
      <c r="I1998" s="86">
        <v>12.54</v>
      </c>
      <c r="J1998" s="86">
        <v>0.05</v>
      </c>
    </row>
    <row r="1999" spans="1:10" ht="24" customHeight="1" x14ac:dyDescent="0.2">
      <c r="A1999" s="180" t="s">
        <v>191</v>
      </c>
      <c r="B1999" s="83" t="s">
        <v>773</v>
      </c>
      <c r="C1999" s="180" t="s">
        <v>110</v>
      </c>
      <c r="D1999" s="180" t="s">
        <v>774</v>
      </c>
      <c r="E1999" s="251" t="s">
        <v>194</v>
      </c>
      <c r="F1999" s="251"/>
      <c r="G1999" s="84" t="s">
        <v>80</v>
      </c>
      <c r="H1999" s="85">
        <v>4.4999999999999997E-3</v>
      </c>
      <c r="I1999" s="86">
        <v>4.9000000000000004</v>
      </c>
      <c r="J1999" s="86">
        <v>0.02</v>
      </c>
    </row>
    <row r="2000" spans="1:10" ht="24" customHeight="1" x14ac:dyDescent="0.2">
      <c r="A2000" s="180" t="s">
        <v>191</v>
      </c>
      <c r="B2000" s="83" t="s">
        <v>771</v>
      </c>
      <c r="C2000" s="180" t="s">
        <v>110</v>
      </c>
      <c r="D2000" s="180" t="s">
        <v>772</v>
      </c>
      <c r="E2000" s="251" t="s">
        <v>194</v>
      </c>
      <c r="F2000" s="251"/>
      <c r="G2000" s="84" t="s">
        <v>80</v>
      </c>
      <c r="H2000" s="85">
        <v>4.4999999999999997E-3</v>
      </c>
      <c r="I2000" s="86">
        <v>140</v>
      </c>
      <c r="J2000" s="86">
        <v>0.63</v>
      </c>
    </row>
    <row r="2001" spans="1:10" ht="24" customHeight="1" x14ac:dyDescent="0.2">
      <c r="A2001" s="180" t="s">
        <v>191</v>
      </c>
      <c r="B2001" s="83" t="s">
        <v>768</v>
      </c>
      <c r="C2001" s="180" t="s">
        <v>110</v>
      </c>
      <c r="D2001" s="180" t="s">
        <v>769</v>
      </c>
      <c r="E2001" s="251" t="s">
        <v>320</v>
      </c>
      <c r="F2001" s="251"/>
      <c r="G2001" s="84" t="s">
        <v>770</v>
      </c>
      <c r="H2001" s="85">
        <v>4.0000000000000002E-4</v>
      </c>
      <c r="I2001" s="86">
        <v>300</v>
      </c>
      <c r="J2001" s="86">
        <v>0.12</v>
      </c>
    </row>
    <row r="2002" spans="1:10" ht="24" customHeight="1" x14ac:dyDescent="0.2">
      <c r="A2002" s="180" t="s">
        <v>191</v>
      </c>
      <c r="B2002" s="83" t="s">
        <v>764</v>
      </c>
      <c r="C2002" s="180" t="s">
        <v>110</v>
      </c>
      <c r="D2002" s="180" t="s">
        <v>765</v>
      </c>
      <c r="E2002" s="251" t="s">
        <v>194</v>
      </c>
      <c r="F2002" s="251"/>
      <c r="G2002" s="84" t="s">
        <v>80</v>
      </c>
      <c r="H2002" s="85">
        <v>1.8E-3</v>
      </c>
      <c r="I2002" s="86">
        <v>35.9</v>
      </c>
      <c r="J2002" s="86">
        <v>0.06</v>
      </c>
    </row>
    <row r="2003" spans="1:10" ht="24" customHeight="1" x14ac:dyDescent="0.2">
      <c r="A2003" s="180" t="s">
        <v>191</v>
      </c>
      <c r="B2003" s="83" t="s">
        <v>775</v>
      </c>
      <c r="C2003" s="180" t="s">
        <v>110</v>
      </c>
      <c r="D2003" s="180" t="s">
        <v>776</v>
      </c>
      <c r="E2003" s="251" t="s">
        <v>320</v>
      </c>
      <c r="F2003" s="251"/>
      <c r="G2003" s="84" t="s">
        <v>80</v>
      </c>
      <c r="H2003" s="85">
        <v>0.1018</v>
      </c>
      <c r="I2003" s="86">
        <v>5</v>
      </c>
      <c r="J2003" s="86">
        <v>0.5</v>
      </c>
    </row>
    <row r="2004" spans="1:10" ht="24" customHeight="1" x14ac:dyDescent="0.2">
      <c r="A2004" s="180" t="s">
        <v>191</v>
      </c>
      <c r="B2004" s="83" t="s">
        <v>806</v>
      </c>
      <c r="C2004" s="180" t="s">
        <v>110</v>
      </c>
      <c r="D2004" s="180" t="s">
        <v>807</v>
      </c>
      <c r="E2004" s="251" t="s">
        <v>194</v>
      </c>
      <c r="F2004" s="251"/>
      <c r="G2004" s="84" t="s">
        <v>80</v>
      </c>
      <c r="H2004" s="85">
        <v>2.0000000000000001E-4</v>
      </c>
      <c r="I2004" s="86">
        <v>30.7</v>
      </c>
      <c r="J2004" s="86">
        <v>0</v>
      </c>
    </row>
    <row r="2005" spans="1:10" ht="24" customHeight="1" x14ac:dyDescent="0.2">
      <c r="A2005" s="180" t="s">
        <v>191</v>
      </c>
      <c r="B2005" s="83" t="s">
        <v>781</v>
      </c>
      <c r="C2005" s="180" t="s">
        <v>21</v>
      </c>
      <c r="D2005" s="180" t="s">
        <v>782</v>
      </c>
      <c r="E2005" s="251" t="s">
        <v>194</v>
      </c>
      <c r="F2005" s="251"/>
      <c r="G2005" s="84" t="s">
        <v>783</v>
      </c>
      <c r="H2005" s="85">
        <v>8.0000000000000004E-4</v>
      </c>
      <c r="I2005" s="86">
        <v>60.57</v>
      </c>
      <c r="J2005" s="86">
        <v>0.04</v>
      </c>
    </row>
    <row r="2006" spans="1:10" ht="24" customHeight="1" x14ac:dyDescent="0.2">
      <c r="A2006" s="180" t="s">
        <v>191</v>
      </c>
      <c r="B2006" s="83" t="s">
        <v>777</v>
      </c>
      <c r="C2006" s="180" t="s">
        <v>21</v>
      </c>
      <c r="D2006" s="180" t="s">
        <v>778</v>
      </c>
      <c r="E2006" s="251" t="s">
        <v>194</v>
      </c>
      <c r="F2006" s="251"/>
      <c r="G2006" s="84" t="s">
        <v>77</v>
      </c>
      <c r="H2006" s="85">
        <v>2.0000000000000001E-4</v>
      </c>
      <c r="I2006" s="86">
        <v>16.399999999999999</v>
      </c>
      <c r="J2006" s="86">
        <v>0</v>
      </c>
    </row>
    <row r="2007" spans="1:10" ht="24" customHeight="1" x14ac:dyDescent="0.2">
      <c r="A2007" s="180" t="s">
        <v>191</v>
      </c>
      <c r="B2007" s="83" t="s">
        <v>779</v>
      </c>
      <c r="C2007" s="180" t="s">
        <v>21</v>
      </c>
      <c r="D2007" s="180" t="s">
        <v>780</v>
      </c>
      <c r="E2007" s="251" t="s">
        <v>194</v>
      </c>
      <c r="F2007" s="251"/>
      <c r="G2007" s="84" t="s">
        <v>77</v>
      </c>
      <c r="H2007" s="85">
        <v>5.9999999999999995E-4</v>
      </c>
      <c r="I2007" s="86">
        <v>12.62</v>
      </c>
      <c r="J2007" s="86">
        <v>0</v>
      </c>
    </row>
    <row r="2008" spans="1:10" ht="24" customHeight="1" x14ac:dyDescent="0.2">
      <c r="A2008" s="180" t="s">
        <v>191</v>
      </c>
      <c r="B2008" s="83" t="s">
        <v>808</v>
      </c>
      <c r="C2008" s="180" t="s">
        <v>21</v>
      </c>
      <c r="D2008" s="180" t="s">
        <v>809</v>
      </c>
      <c r="E2008" s="251" t="s">
        <v>204</v>
      </c>
      <c r="F2008" s="251"/>
      <c r="G2008" s="84" t="s">
        <v>77</v>
      </c>
      <c r="H2008" s="85">
        <v>2.0000000000000001E-4</v>
      </c>
      <c r="I2008" s="86">
        <v>187</v>
      </c>
      <c r="J2008" s="86">
        <v>0.03</v>
      </c>
    </row>
    <row r="2009" spans="1:10" ht="24" customHeight="1" x14ac:dyDescent="0.2">
      <c r="A2009" s="180" t="s">
        <v>191</v>
      </c>
      <c r="B2009" s="83" t="s">
        <v>784</v>
      </c>
      <c r="C2009" s="180" t="s">
        <v>21</v>
      </c>
      <c r="D2009" s="180" t="s">
        <v>785</v>
      </c>
      <c r="E2009" s="251" t="s">
        <v>204</v>
      </c>
      <c r="F2009" s="251"/>
      <c r="G2009" s="84" t="s">
        <v>783</v>
      </c>
      <c r="H2009" s="85">
        <v>2.3E-3</v>
      </c>
      <c r="I2009" s="86">
        <v>11.35</v>
      </c>
      <c r="J2009" s="86">
        <v>0.02</v>
      </c>
    </row>
    <row r="2010" spans="1:10" ht="25.5" x14ac:dyDescent="0.2">
      <c r="A2010" s="181"/>
      <c r="B2010" s="181"/>
      <c r="C2010" s="181"/>
      <c r="D2010" s="181"/>
      <c r="E2010" s="181" t="s">
        <v>199</v>
      </c>
      <c r="F2010" s="87">
        <v>0</v>
      </c>
      <c r="G2010" s="181" t="s">
        <v>200</v>
      </c>
      <c r="H2010" s="87">
        <v>0</v>
      </c>
      <c r="I2010" s="181" t="s">
        <v>201</v>
      </c>
      <c r="J2010" s="87">
        <v>0</v>
      </c>
    </row>
    <row r="2011" spans="1:10" ht="15" thickBot="1" x14ac:dyDescent="0.25">
      <c r="A2011" s="181"/>
      <c r="B2011" s="181"/>
      <c r="C2011" s="181"/>
      <c r="D2011" s="181"/>
      <c r="E2011" s="181" t="s">
        <v>202</v>
      </c>
      <c r="F2011" s="87">
        <v>0.84</v>
      </c>
      <c r="G2011" s="181"/>
      <c r="H2011" s="252" t="s">
        <v>203</v>
      </c>
      <c r="I2011" s="252"/>
      <c r="J2011" s="87">
        <v>4.3499999999999996</v>
      </c>
    </row>
    <row r="2012" spans="1:10" ht="0.95" customHeight="1" thickTop="1" x14ac:dyDescent="0.2">
      <c r="A2012" s="88"/>
      <c r="B2012" s="88"/>
      <c r="C2012" s="88"/>
      <c r="D2012" s="88"/>
      <c r="E2012" s="88"/>
      <c r="F2012" s="88"/>
      <c r="G2012" s="88"/>
      <c r="H2012" s="88"/>
      <c r="I2012" s="88"/>
      <c r="J2012" s="88"/>
    </row>
    <row r="2013" spans="1:10" ht="18" customHeight="1" x14ac:dyDescent="0.2">
      <c r="A2013" s="182"/>
      <c r="B2013" s="191" t="s">
        <v>6</v>
      </c>
      <c r="C2013" s="182" t="s">
        <v>7</v>
      </c>
      <c r="D2013" s="182" t="s">
        <v>8</v>
      </c>
      <c r="E2013" s="218" t="s">
        <v>180</v>
      </c>
      <c r="F2013" s="218"/>
      <c r="G2013" s="192" t="s">
        <v>9</v>
      </c>
      <c r="H2013" s="191" t="s">
        <v>10</v>
      </c>
      <c r="I2013" s="191" t="s">
        <v>11</v>
      </c>
      <c r="J2013" s="191" t="s">
        <v>13</v>
      </c>
    </row>
    <row r="2014" spans="1:10" ht="48" customHeight="1" x14ac:dyDescent="0.2">
      <c r="A2014" s="183" t="s">
        <v>181</v>
      </c>
      <c r="B2014" s="75" t="s">
        <v>310</v>
      </c>
      <c r="C2014" s="183" t="s">
        <v>25</v>
      </c>
      <c r="D2014" s="183" t="s">
        <v>311</v>
      </c>
      <c r="E2014" s="249" t="s">
        <v>218</v>
      </c>
      <c r="F2014" s="249"/>
      <c r="G2014" s="76" t="s">
        <v>77</v>
      </c>
      <c r="H2014" s="77">
        <v>1</v>
      </c>
      <c r="I2014" s="78">
        <v>278.64</v>
      </c>
      <c r="J2014" s="78">
        <v>278.64</v>
      </c>
    </row>
    <row r="2015" spans="1:10" ht="24" customHeight="1" x14ac:dyDescent="0.2">
      <c r="A2015" s="179" t="s">
        <v>183</v>
      </c>
      <c r="B2015" s="79" t="s">
        <v>303</v>
      </c>
      <c r="C2015" s="179" t="s">
        <v>21</v>
      </c>
      <c r="D2015" s="179" t="s">
        <v>304</v>
      </c>
      <c r="E2015" s="250" t="s">
        <v>188</v>
      </c>
      <c r="F2015" s="250"/>
      <c r="G2015" s="80" t="s">
        <v>31</v>
      </c>
      <c r="H2015" s="81">
        <v>0.76700000000000002</v>
      </c>
      <c r="I2015" s="82">
        <v>19.940000000000001</v>
      </c>
      <c r="J2015" s="82">
        <v>15.29</v>
      </c>
    </row>
    <row r="2016" spans="1:10" ht="24" customHeight="1" x14ac:dyDescent="0.2">
      <c r="A2016" s="179" t="s">
        <v>183</v>
      </c>
      <c r="B2016" s="79" t="s">
        <v>189</v>
      </c>
      <c r="C2016" s="179" t="s">
        <v>21</v>
      </c>
      <c r="D2016" s="179" t="s">
        <v>190</v>
      </c>
      <c r="E2016" s="250" t="s">
        <v>188</v>
      </c>
      <c r="F2016" s="250"/>
      <c r="G2016" s="80" t="s">
        <v>31</v>
      </c>
      <c r="H2016" s="81">
        <v>0.38400000000000001</v>
      </c>
      <c r="I2016" s="82">
        <v>16.57</v>
      </c>
      <c r="J2016" s="82">
        <v>6.36</v>
      </c>
    </row>
    <row r="2017" spans="1:10" ht="24" customHeight="1" x14ac:dyDescent="0.2">
      <c r="A2017" s="180" t="s">
        <v>191</v>
      </c>
      <c r="B2017" s="83" t="s">
        <v>317</v>
      </c>
      <c r="C2017" s="180" t="s">
        <v>25</v>
      </c>
      <c r="D2017" s="180" t="s">
        <v>318</v>
      </c>
      <c r="E2017" s="251" t="s">
        <v>194</v>
      </c>
      <c r="F2017" s="251"/>
      <c r="G2017" s="84" t="s">
        <v>9</v>
      </c>
      <c r="H2017" s="85">
        <v>1</v>
      </c>
      <c r="I2017" s="86">
        <v>256.99</v>
      </c>
      <c r="J2017" s="86">
        <v>256.99</v>
      </c>
    </row>
    <row r="2018" spans="1:10" ht="25.5" x14ac:dyDescent="0.2">
      <c r="A2018" s="181"/>
      <c r="B2018" s="181"/>
      <c r="C2018" s="181"/>
      <c r="D2018" s="181"/>
      <c r="E2018" s="181" t="s">
        <v>199</v>
      </c>
      <c r="F2018" s="87">
        <v>14.4</v>
      </c>
      <c r="G2018" s="181" t="s">
        <v>200</v>
      </c>
      <c r="H2018" s="87">
        <v>0</v>
      </c>
      <c r="I2018" s="181" t="s">
        <v>201</v>
      </c>
      <c r="J2018" s="87">
        <v>14.4</v>
      </c>
    </row>
    <row r="2019" spans="1:10" ht="15" thickBot="1" x14ac:dyDescent="0.25">
      <c r="A2019" s="181"/>
      <c r="B2019" s="181"/>
      <c r="C2019" s="181"/>
      <c r="D2019" s="181"/>
      <c r="E2019" s="181" t="s">
        <v>202</v>
      </c>
      <c r="F2019" s="87">
        <v>66.84</v>
      </c>
      <c r="G2019" s="181"/>
      <c r="H2019" s="252" t="s">
        <v>203</v>
      </c>
      <c r="I2019" s="252"/>
      <c r="J2019" s="87">
        <v>345.48</v>
      </c>
    </row>
    <row r="2020" spans="1:10" ht="0.95" customHeight="1" thickTop="1" x14ac:dyDescent="0.2">
      <c r="A2020" s="88"/>
      <c r="B2020" s="88"/>
      <c r="C2020" s="88"/>
      <c r="D2020" s="88"/>
      <c r="E2020" s="88"/>
      <c r="F2020" s="88"/>
      <c r="G2020" s="88"/>
      <c r="H2020" s="88"/>
      <c r="I2020" s="88"/>
      <c r="J2020" s="88"/>
    </row>
    <row r="2021" spans="1:10" ht="18" customHeight="1" x14ac:dyDescent="0.2">
      <c r="A2021" s="182"/>
      <c r="B2021" s="191" t="s">
        <v>6</v>
      </c>
      <c r="C2021" s="182" t="s">
        <v>7</v>
      </c>
      <c r="D2021" s="182" t="s">
        <v>8</v>
      </c>
      <c r="E2021" s="218" t="s">
        <v>180</v>
      </c>
      <c r="F2021" s="218"/>
      <c r="G2021" s="192" t="s">
        <v>9</v>
      </c>
      <c r="H2021" s="191" t="s">
        <v>10</v>
      </c>
      <c r="I2021" s="191" t="s">
        <v>11</v>
      </c>
      <c r="J2021" s="191" t="s">
        <v>13</v>
      </c>
    </row>
    <row r="2022" spans="1:10" ht="60" customHeight="1" x14ac:dyDescent="0.2">
      <c r="A2022" s="183" t="s">
        <v>181</v>
      </c>
      <c r="B2022" s="75" t="s">
        <v>481</v>
      </c>
      <c r="C2022" s="183" t="s">
        <v>21</v>
      </c>
      <c r="D2022" s="183" t="s">
        <v>482</v>
      </c>
      <c r="E2022" s="249" t="s">
        <v>377</v>
      </c>
      <c r="F2022" s="249"/>
      <c r="G2022" s="76" t="s">
        <v>39</v>
      </c>
      <c r="H2022" s="77">
        <v>1</v>
      </c>
      <c r="I2022" s="78">
        <v>2.68</v>
      </c>
      <c r="J2022" s="78">
        <v>2.68</v>
      </c>
    </row>
    <row r="2023" spans="1:10" ht="24" customHeight="1" x14ac:dyDescent="0.2">
      <c r="A2023" s="179" t="s">
        <v>183</v>
      </c>
      <c r="B2023" s="79" t="s">
        <v>358</v>
      </c>
      <c r="C2023" s="179" t="s">
        <v>21</v>
      </c>
      <c r="D2023" s="179" t="s">
        <v>359</v>
      </c>
      <c r="E2023" s="250" t="s">
        <v>188</v>
      </c>
      <c r="F2023" s="250"/>
      <c r="G2023" s="80" t="s">
        <v>31</v>
      </c>
      <c r="H2023" s="81">
        <v>0.01</v>
      </c>
      <c r="I2023" s="82">
        <v>16.5</v>
      </c>
      <c r="J2023" s="82">
        <v>0.16</v>
      </c>
    </row>
    <row r="2024" spans="1:10" ht="24" customHeight="1" x14ac:dyDescent="0.2">
      <c r="A2024" s="179" t="s">
        <v>183</v>
      </c>
      <c r="B2024" s="79" t="s">
        <v>356</v>
      </c>
      <c r="C2024" s="179" t="s">
        <v>21</v>
      </c>
      <c r="D2024" s="179" t="s">
        <v>357</v>
      </c>
      <c r="E2024" s="250" t="s">
        <v>188</v>
      </c>
      <c r="F2024" s="250"/>
      <c r="G2024" s="80" t="s">
        <v>31</v>
      </c>
      <c r="H2024" s="81">
        <v>6.9000000000000006E-2</v>
      </c>
      <c r="I2024" s="82">
        <v>20.21</v>
      </c>
      <c r="J2024" s="82">
        <v>1.39</v>
      </c>
    </row>
    <row r="2025" spans="1:10" ht="24" customHeight="1" x14ac:dyDescent="0.2">
      <c r="A2025" s="180" t="s">
        <v>191</v>
      </c>
      <c r="B2025" s="83" t="s">
        <v>810</v>
      </c>
      <c r="C2025" s="180" t="s">
        <v>21</v>
      </c>
      <c r="D2025" s="180" t="s">
        <v>811</v>
      </c>
      <c r="E2025" s="251" t="s">
        <v>194</v>
      </c>
      <c r="F2025" s="251"/>
      <c r="G2025" s="84" t="s">
        <v>77</v>
      </c>
      <c r="H2025" s="85">
        <v>0.65</v>
      </c>
      <c r="I2025" s="86">
        <v>1.74</v>
      </c>
      <c r="J2025" s="86">
        <v>1.1299999999999999</v>
      </c>
    </row>
    <row r="2026" spans="1:10" ht="25.5" x14ac:dyDescent="0.2">
      <c r="A2026" s="181"/>
      <c r="B2026" s="181"/>
      <c r="C2026" s="181"/>
      <c r="D2026" s="181"/>
      <c r="E2026" s="181" t="s">
        <v>199</v>
      </c>
      <c r="F2026" s="87">
        <v>1.0900000000000001</v>
      </c>
      <c r="G2026" s="181" t="s">
        <v>200</v>
      </c>
      <c r="H2026" s="87">
        <v>0</v>
      </c>
      <c r="I2026" s="181" t="s">
        <v>201</v>
      </c>
      <c r="J2026" s="87">
        <v>1.0900000000000001</v>
      </c>
    </row>
    <row r="2027" spans="1:10" ht="15" thickBot="1" x14ac:dyDescent="0.25">
      <c r="A2027" s="181"/>
      <c r="B2027" s="181"/>
      <c r="C2027" s="181"/>
      <c r="D2027" s="181"/>
      <c r="E2027" s="181" t="s">
        <v>202</v>
      </c>
      <c r="F2027" s="87">
        <v>0.64</v>
      </c>
      <c r="G2027" s="181"/>
      <c r="H2027" s="252" t="s">
        <v>203</v>
      </c>
      <c r="I2027" s="252"/>
      <c r="J2027" s="87">
        <v>3.32</v>
      </c>
    </row>
    <row r="2028" spans="1:10" ht="0.95" customHeight="1" thickTop="1" x14ac:dyDescent="0.2">
      <c r="A2028" s="88"/>
      <c r="B2028" s="88"/>
      <c r="C2028" s="88"/>
      <c r="D2028" s="88"/>
      <c r="E2028" s="88"/>
      <c r="F2028" s="88"/>
      <c r="G2028" s="88"/>
      <c r="H2028" s="88"/>
      <c r="I2028" s="88"/>
      <c r="J2028" s="88"/>
    </row>
    <row r="2029" spans="1:10" ht="18" customHeight="1" x14ac:dyDescent="0.2">
      <c r="A2029" s="182"/>
      <c r="B2029" s="191" t="s">
        <v>6</v>
      </c>
      <c r="C2029" s="182" t="s">
        <v>7</v>
      </c>
      <c r="D2029" s="182" t="s">
        <v>8</v>
      </c>
      <c r="E2029" s="218" t="s">
        <v>180</v>
      </c>
      <c r="F2029" s="218"/>
      <c r="G2029" s="192" t="s">
        <v>9</v>
      </c>
      <c r="H2029" s="191" t="s">
        <v>10</v>
      </c>
      <c r="I2029" s="191" t="s">
        <v>11</v>
      </c>
      <c r="J2029" s="191" t="s">
        <v>13</v>
      </c>
    </row>
    <row r="2030" spans="1:10" ht="36" customHeight="1" x14ac:dyDescent="0.2">
      <c r="A2030" s="183" t="s">
        <v>181</v>
      </c>
      <c r="B2030" s="75" t="s">
        <v>287</v>
      </c>
      <c r="C2030" s="183" t="s">
        <v>21</v>
      </c>
      <c r="D2030" s="183" t="s">
        <v>288</v>
      </c>
      <c r="E2030" s="249" t="s">
        <v>208</v>
      </c>
      <c r="F2030" s="249"/>
      <c r="G2030" s="76" t="s">
        <v>212</v>
      </c>
      <c r="H2030" s="77">
        <v>1</v>
      </c>
      <c r="I2030" s="78">
        <v>17.91</v>
      </c>
      <c r="J2030" s="78">
        <v>17.91</v>
      </c>
    </row>
    <row r="2031" spans="1:10" ht="36" customHeight="1" x14ac:dyDescent="0.2">
      <c r="A2031" s="179" t="s">
        <v>183</v>
      </c>
      <c r="B2031" s="79" t="s">
        <v>812</v>
      </c>
      <c r="C2031" s="179" t="s">
        <v>21</v>
      </c>
      <c r="D2031" s="179" t="s">
        <v>813</v>
      </c>
      <c r="E2031" s="250" t="s">
        <v>208</v>
      </c>
      <c r="F2031" s="250"/>
      <c r="G2031" s="80" t="s">
        <v>31</v>
      </c>
      <c r="H2031" s="81">
        <v>1</v>
      </c>
      <c r="I2031" s="82">
        <v>0.03</v>
      </c>
      <c r="J2031" s="82">
        <v>0.03</v>
      </c>
    </row>
    <row r="2032" spans="1:10" ht="36" customHeight="1" x14ac:dyDescent="0.2">
      <c r="A2032" s="179" t="s">
        <v>183</v>
      </c>
      <c r="B2032" s="79" t="s">
        <v>814</v>
      </c>
      <c r="C2032" s="179" t="s">
        <v>21</v>
      </c>
      <c r="D2032" s="179" t="s">
        <v>815</v>
      </c>
      <c r="E2032" s="250" t="s">
        <v>208</v>
      </c>
      <c r="F2032" s="250"/>
      <c r="G2032" s="80" t="s">
        <v>31</v>
      </c>
      <c r="H2032" s="81">
        <v>1</v>
      </c>
      <c r="I2032" s="82">
        <v>0.3</v>
      </c>
      <c r="J2032" s="82">
        <v>0.3</v>
      </c>
    </row>
    <row r="2033" spans="1:10" ht="24" customHeight="1" x14ac:dyDescent="0.2">
      <c r="A2033" s="179" t="s">
        <v>183</v>
      </c>
      <c r="B2033" s="79" t="s">
        <v>816</v>
      </c>
      <c r="C2033" s="179" t="s">
        <v>21</v>
      </c>
      <c r="D2033" s="179" t="s">
        <v>817</v>
      </c>
      <c r="E2033" s="250" t="s">
        <v>188</v>
      </c>
      <c r="F2033" s="250"/>
      <c r="G2033" s="80" t="s">
        <v>31</v>
      </c>
      <c r="H2033" s="81">
        <v>1</v>
      </c>
      <c r="I2033" s="82">
        <v>17.579999999999998</v>
      </c>
      <c r="J2033" s="82">
        <v>17.579999999999998</v>
      </c>
    </row>
    <row r="2034" spans="1:10" ht="25.5" x14ac:dyDescent="0.2">
      <c r="A2034" s="181"/>
      <c r="B2034" s="181"/>
      <c r="C2034" s="181"/>
      <c r="D2034" s="181"/>
      <c r="E2034" s="181" t="s">
        <v>199</v>
      </c>
      <c r="F2034" s="87">
        <v>12.23</v>
      </c>
      <c r="G2034" s="181" t="s">
        <v>200</v>
      </c>
      <c r="H2034" s="87">
        <v>0</v>
      </c>
      <c r="I2034" s="181" t="s">
        <v>201</v>
      </c>
      <c r="J2034" s="87">
        <v>12.23</v>
      </c>
    </row>
    <row r="2035" spans="1:10" ht="15" thickBot="1" x14ac:dyDescent="0.25">
      <c r="A2035" s="181"/>
      <c r="B2035" s="181"/>
      <c r="C2035" s="181"/>
      <c r="D2035" s="181"/>
      <c r="E2035" s="181" t="s">
        <v>202</v>
      </c>
      <c r="F2035" s="87">
        <v>4.29</v>
      </c>
      <c r="G2035" s="181"/>
      <c r="H2035" s="252" t="s">
        <v>203</v>
      </c>
      <c r="I2035" s="252"/>
      <c r="J2035" s="87">
        <v>22.2</v>
      </c>
    </row>
    <row r="2036" spans="1:10" ht="0.95" customHeight="1" thickTop="1" x14ac:dyDescent="0.2">
      <c r="A2036" s="88"/>
      <c r="B2036" s="88"/>
      <c r="C2036" s="88"/>
      <c r="D2036" s="88"/>
      <c r="E2036" s="88"/>
      <c r="F2036" s="88"/>
      <c r="G2036" s="88"/>
      <c r="H2036" s="88"/>
      <c r="I2036" s="88"/>
      <c r="J2036" s="88"/>
    </row>
    <row r="2037" spans="1:10" ht="18" customHeight="1" x14ac:dyDescent="0.2">
      <c r="A2037" s="182"/>
      <c r="B2037" s="191" t="s">
        <v>6</v>
      </c>
      <c r="C2037" s="182" t="s">
        <v>7</v>
      </c>
      <c r="D2037" s="182" t="s">
        <v>8</v>
      </c>
      <c r="E2037" s="218" t="s">
        <v>180</v>
      </c>
      <c r="F2037" s="218"/>
      <c r="G2037" s="192" t="s">
        <v>9</v>
      </c>
      <c r="H2037" s="191" t="s">
        <v>10</v>
      </c>
      <c r="I2037" s="191" t="s">
        <v>11</v>
      </c>
      <c r="J2037" s="191" t="s">
        <v>13</v>
      </c>
    </row>
    <row r="2038" spans="1:10" ht="36" customHeight="1" x14ac:dyDescent="0.2">
      <c r="A2038" s="183" t="s">
        <v>181</v>
      </c>
      <c r="B2038" s="75" t="s">
        <v>285</v>
      </c>
      <c r="C2038" s="183" t="s">
        <v>21</v>
      </c>
      <c r="D2038" s="183" t="s">
        <v>286</v>
      </c>
      <c r="E2038" s="249" t="s">
        <v>208</v>
      </c>
      <c r="F2038" s="249"/>
      <c r="G2038" s="76" t="s">
        <v>209</v>
      </c>
      <c r="H2038" s="77">
        <v>1</v>
      </c>
      <c r="I2038" s="78">
        <v>18.75</v>
      </c>
      <c r="J2038" s="78">
        <v>18.75</v>
      </c>
    </row>
    <row r="2039" spans="1:10" ht="36" customHeight="1" x14ac:dyDescent="0.2">
      <c r="A2039" s="179" t="s">
        <v>183</v>
      </c>
      <c r="B2039" s="79" t="s">
        <v>812</v>
      </c>
      <c r="C2039" s="179" t="s">
        <v>21</v>
      </c>
      <c r="D2039" s="179" t="s">
        <v>813</v>
      </c>
      <c r="E2039" s="250" t="s">
        <v>208</v>
      </c>
      <c r="F2039" s="250"/>
      <c r="G2039" s="80" t="s">
        <v>31</v>
      </c>
      <c r="H2039" s="81">
        <v>1</v>
      </c>
      <c r="I2039" s="82">
        <v>0.03</v>
      </c>
      <c r="J2039" s="82">
        <v>0.03</v>
      </c>
    </row>
    <row r="2040" spans="1:10" ht="36" customHeight="1" x14ac:dyDescent="0.2">
      <c r="A2040" s="179" t="s">
        <v>183</v>
      </c>
      <c r="B2040" s="79" t="s">
        <v>814</v>
      </c>
      <c r="C2040" s="179" t="s">
        <v>21</v>
      </c>
      <c r="D2040" s="179" t="s">
        <v>815</v>
      </c>
      <c r="E2040" s="250" t="s">
        <v>208</v>
      </c>
      <c r="F2040" s="250"/>
      <c r="G2040" s="80" t="s">
        <v>31</v>
      </c>
      <c r="H2040" s="81">
        <v>1</v>
      </c>
      <c r="I2040" s="82">
        <v>0.3</v>
      </c>
      <c r="J2040" s="82">
        <v>0.3</v>
      </c>
    </row>
    <row r="2041" spans="1:10" ht="36" customHeight="1" x14ac:dyDescent="0.2">
      <c r="A2041" s="179" t="s">
        <v>183</v>
      </c>
      <c r="B2041" s="79" t="s">
        <v>818</v>
      </c>
      <c r="C2041" s="179" t="s">
        <v>21</v>
      </c>
      <c r="D2041" s="179" t="s">
        <v>819</v>
      </c>
      <c r="E2041" s="250" t="s">
        <v>208</v>
      </c>
      <c r="F2041" s="250"/>
      <c r="G2041" s="80" t="s">
        <v>31</v>
      </c>
      <c r="H2041" s="81">
        <v>1</v>
      </c>
      <c r="I2041" s="82">
        <v>0.28000000000000003</v>
      </c>
      <c r="J2041" s="82">
        <v>0.28000000000000003</v>
      </c>
    </row>
    <row r="2042" spans="1:10" ht="36" customHeight="1" x14ac:dyDescent="0.2">
      <c r="A2042" s="179" t="s">
        <v>183</v>
      </c>
      <c r="B2042" s="79" t="s">
        <v>820</v>
      </c>
      <c r="C2042" s="179" t="s">
        <v>21</v>
      </c>
      <c r="D2042" s="179" t="s">
        <v>821</v>
      </c>
      <c r="E2042" s="250" t="s">
        <v>208</v>
      </c>
      <c r="F2042" s="250"/>
      <c r="G2042" s="80" t="s">
        <v>31</v>
      </c>
      <c r="H2042" s="81">
        <v>1</v>
      </c>
      <c r="I2042" s="82">
        <v>0.56000000000000005</v>
      </c>
      <c r="J2042" s="82">
        <v>0.56000000000000005</v>
      </c>
    </row>
    <row r="2043" spans="1:10" ht="24" customHeight="1" x14ac:dyDescent="0.2">
      <c r="A2043" s="179" t="s">
        <v>183</v>
      </c>
      <c r="B2043" s="79" t="s">
        <v>816</v>
      </c>
      <c r="C2043" s="179" t="s">
        <v>21</v>
      </c>
      <c r="D2043" s="179" t="s">
        <v>817</v>
      </c>
      <c r="E2043" s="250" t="s">
        <v>188</v>
      </c>
      <c r="F2043" s="250"/>
      <c r="G2043" s="80" t="s">
        <v>31</v>
      </c>
      <c r="H2043" s="81">
        <v>1</v>
      </c>
      <c r="I2043" s="82">
        <v>17.579999999999998</v>
      </c>
      <c r="J2043" s="82">
        <v>17.579999999999998</v>
      </c>
    </row>
    <row r="2044" spans="1:10" ht="25.5" x14ac:dyDescent="0.2">
      <c r="A2044" s="181"/>
      <c r="B2044" s="181"/>
      <c r="C2044" s="181"/>
      <c r="D2044" s="181"/>
      <c r="E2044" s="181" t="s">
        <v>199</v>
      </c>
      <c r="F2044" s="87">
        <v>12.23</v>
      </c>
      <c r="G2044" s="181" t="s">
        <v>200</v>
      </c>
      <c r="H2044" s="87">
        <v>0</v>
      </c>
      <c r="I2044" s="181" t="s">
        <v>201</v>
      </c>
      <c r="J2044" s="87">
        <v>12.23</v>
      </c>
    </row>
    <row r="2045" spans="1:10" ht="15" thickBot="1" x14ac:dyDescent="0.25">
      <c r="A2045" s="181"/>
      <c r="B2045" s="181"/>
      <c r="C2045" s="181"/>
      <c r="D2045" s="181"/>
      <c r="E2045" s="181" t="s">
        <v>202</v>
      </c>
      <c r="F2045" s="87">
        <v>4.49</v>
      </c>
      <c r="G2045" s="181"/>
      <c r="H2045" s="252" t="s">
        <v>203</v>
      </c>
      <c r="I2045" s="252"/>
      <c r="J2045" s="87">
        <v>23.24</v>
      </c>
    </row>
    <row r="2046" spans="1:10" ht="0.95" customHeight="1" thickTop="1" x14ac:dyDescent="0.2">
      <c r="A2046" s="88"/>
      <c r="B2046" s="88"/>
      <c r="C2046" s="88"/>
      <c r="D2046" s="88"/>
      <c r="E2046" s="88"/>
      <c r="F2046" s="88"/>
      <c r="G2046" s="88"/>
      <c r="H2046" s="88"/>
      <c r="I2046" s="88"/>
      <c r="J2046" s="88"/>
    </row>
    <row r="2047" spans="1:10" ht="18" customHeight="1" x14ac:dyDescent="0.2">
      <c r="A2047" s="182"/>
      <c r="B2047" s="191" t="s">
        <v>6</v>
      </c>
      <c r="C2047" s="182" t="s">
        <v>7</v>
      </c>
      <c r="D2047" s="182" t="s">
        <v>8</v>
      </c>
      <c r="E2047" s="218" t="s">
        <v>180</v>
      </c>
      <c r="F2047" s="218"/>
      <c r="G2047" s="192" t="s">
        <v>9</v>
      </c>
      <c r="H2047" s="191" t="s">
        <v>10</v>
      </c>
      <c r="I2047" s="191" t="s">
        <v>11</v>
      </c>
      <c r="J2047" s="191" t="s">
        <v>13</v>
      </c>
    </row>
    <row r="2048" spans="1:10" ht="36" customHeight="1" x14ac:dyDescent="0.2">
      <c r="A2048" s="183" t="s">
        <v>181</v>
      </c>
      <c r="B2048" s="75" t="s">
        <v>814</v>
      </c>
      <c r="C2048" s="183" t="s">
        <v>21</v>
      </c>
      <c r="D2048" s="183" t="s">
        <v>815</v>
      </c>
      <c r="E2048" s="249" t="s">
        <v>208</v>
      </c>
      <c r="F2048" s="249"/>
      <c r="G2048" s="76" t="s">
        <v>31</v>
      </c>
      <c r="H2048" s="77">
        <v>1</v>
      </c>
      <c r="I2048" s="78">
        <v>0.3</v>
      </c>
      <c r="J2048" s="78">
        <v>0.3</v>
      </c>
    </row>
    <row r="2049" spans="1:10" ht="24" customHeight="1" x14ac:dyDescent="0.2">
      <c r="A2049" s="180" t="s">
        <v>191</v>
      </c>
      <c r="B2049" s="83" t="s">
        <v>822</v>
      </c>
      <c r="C2049" s="180" t="s">
        <v>21</v>
      </c>
      <c r="D2049" s="180" t="s">
        <v>823</v>
      </c>
      <c r="E2049" s="251" t="s">
        <v>204</v>
      </c>
      <c r="F2049" s="251"/>
      <c r="G2049" s="84" t="s">
        <v>77</v>
      </c>
      <c r="H2049" s="85">
        <v>6.3999999999999997E-5</v>
      </c>
      <c r="I2049" s="86">
        <v>4797.3999999999996</v>
      </c>
      <c r="J2049" s="86">
        <v>0.3</v>
      </c>
    </row>
    <row r="2050" spans="1:10" ht="25.5" x14ac:dyDescent="0.2">
      <c r="A2050" s="181"/>
      <c r="B2050" s="181"/>
      <c r="C2050" s="181"/>
      <c r="D2050" s="181"/>
      <c r="E2050" s="181" t="s">
        <v>199</v>
      </c>
      <c r="F2050" s="87">
        <v>0</v>
      </c>
      <c r="G2050" s="181" t="s">
        <v>200</v>
      </c>
      <c r="H2050" s="87">
        <v>0</v>
      </c>
      <c r="I2050" s="181" t="s">
        <v>201</v>
      </c>
      <c r="J2050" s="87">
        <v>0</v>
      </c>
    </row>
    <row r="2051" spans="1:10" ht="15" thickBot="1" x14ac:dyDescent="0.25">
      <c r="A2051" s="181"/>
      <c r="B2051" s="181"/>
      <c r="C2051" s="181"/>
      <c r="D2051" s="181"/>
      <c r="E2051" s="181" t="s">
        <v>202</v>
      </c>
      <c r="F2051" s="87">
        <v>7.0000000000000007E-2</v>
      </c>
      <c r="G2051" s="181"/>
      <c r="H2051" s="252" t="s">
        <v>203</v>
      </c>
      <c r="I2051" s="252"/>
      <c r="J2051" s="87">
        <v>0.37</v>
      </c>
    </row>
    <row r="2052" spans="1:10" ht="0.95" customHeight="1" thickTop="1" x14ac:dyDescent="0.2">
      <c r="A2052" s="88"/>
      <c r="B2052" s="88"/>
      <c r="C2052" s="88"/>
      <c r="D2052" s="88"/>
      <c r="E2052" s="88"/>
      <c r="F2052" s="88"/>
      <c r="G2052" s="88"/>
      <c r="H2052" s="88"/>
      <c r="I2052" s="88"/>
      <c r="J2052" s="88"/>
    </row>
    <row r="2053" spans="1:10" ht="18" customHeight="1" x14ac:dyDescent="0.2">
      <c r="A2053" s="182"/>
      <c r="B2053" s="191" t="s">
        <v>6</v>
      </c>
      <c r="C2053" s="182" t="s">
        <v>7</v>
      </c>
      <c r="D2053" s="182" t="s">
        <v>8</v>
      </c>
      <c r="E2053" s="218" t="s">
        <v>180</v>
      </c>
      <c r="F2053" s="218"/>
      <c r="G2053" s="192" t="s">
        <v>9</v>
      </c>
      <c r="H2053" s="191" t="s">
        <v>10</v>
      </c>
      <c r="I2053" s="191" t="s">
        <v>11</v>
      </c>
      <c r="J2053" s="191" t="s">
        <v>13</v>
      </c>
    </row>
    <row r="2054" spans="1:10" ht="36" customHeight="1" x14ac:dyDescent="0.2">
      <c r="A2054" s="183" t="s">
        <v>181</v>
      </c>
      <c r="B2054" s="75" t="s">
        <v>812</v>
      </c>
      <c r="C2054" s="183" t="s">
        <v>21</v>
      </c>
      <c r="D2054" s="183" t="s">
        <v>813</v>
      </c>
      <c r="E2054" s="249" t="s">
        <v>208</v>
      </c>
      <c r="F2054" s="249"/>
      <c r="G2054" s="76" t="s">
        <v>31</v>
      </c>
      <c r="H2054" s="77">
        <v>1</v>
      </c>
      <c r="I2054" s="78">
        <v>0.03</v>
      </c>
      <c r="J2054" s="78">
        <v>0.03</v>
      </c>
    </row>
    <row r="2055" spans="1:10" ht="24" customHeight="1" x14ac:dyDescent="0.2">
      <c r="A2055" s="180" t="s">
        <v>191</v>
      </c>
      <c r="B2055" s="83" t="s">
        <v>822</v>
      </c>
      <c r="C2055" s="180" t="s">
        <v>21</v>
      </c>
      <c r="D2055" s="180" t="s">
        <v>823</v>
      </c>
      <c r="E2055" s="251" t="s">
        <v>204</v>
      </c>
      <c r="F2055" s="251"/>
      <c r="G2055" s="84" t="s">
        <v>77</v>
      </c>
      <c r="H2055" s="85">
        <v>7.6000000000000001E-6</v>
      </c>
      <c r="I2055" s="86">
        <v>4797.3999999999996</v>
      </c>
      <c r="J2055" s="86">
        <v>0.03</v>
      </c>
    </row>
    <row r="2056" spans="1:10" ht="25.5" x14ac:dyDescent="0.2">
      <c r="A2056" s="181"/>
      <c r="B2056" s="181"/>
      <c r="C2056" s="181"/>
      <c r="D2056" s="181"/>
      <c r="E2056" s="181" t="s">
        <v>199</v>
      </c>
      <c r="F2056" s="87">
        <v>0</v>
      </c>
      <c r="G2056" s="181" t="s">
        <v>200</v>
      </c>
      <c r="H2056" s="87">
        <v>0</v>
      </c>
      <c r="I2056" s="181" t="s">
        <v>201</v>
      </c>
      <c r="J2056" s="87">
        <v>0</v>
      </c>
    </row>
    <row r="2057" spans="1:10" ht="15" thickBot="1" x14ac:dyDescent="0.25">
      <c r="A2057" s="181"/>
      <c r="B2057" s="181"/>
      <c r="C2057" s="181"/>
      <c r="D2057" s="181"/>
      <c r="E2057" s="181" t="s">
        <v>202</v>
      </c>
      <c r="F2057" s="87">
        <v>0</v>
      </c>
      <c r="G2057" s="181"/>
      <c r="H2057" s="252" t="s">
        <v>203</v>
      </c>
      <c r="I2057" s="252"/>
      <c r="J2057" s="87">
        <v>0.03</v>
      </c>
    </row>
    <row r="2058" spans="1:10" ht="0.95" customHeight="1" thickTop="1" x14ac:dyDescent="0.2">
      <c r="A2058" s="88"/>
      <c r="B2058" s="88"/>
      <c r="C2058" s="88"/>
      <c r="D2058" s="88"/>
      <c r="E2058" s="88"/>
      <c r="F2058" s="88"/>
      <c r="G2058" s="88"/>
      <c r="H2058" s="88"/>
      <c r="I2058" s="88"/>
      <c r="J2058" s="88"/>
    </row>
    <row r="2059" spans="1:10" ht="18" customHeight="1" x14ac:dyDescent="0.2">
      <c r="A2059" s="182"/>
      <c r="B2059" s="191" t="s">
        <v>6</v>
      </c>
      <c r="C2059" s="182" t="s">
        <v>7</v>
      </c>
      <c r="D2059" s="182" t="s">
        <v>8</v>
      </c>
      <c r="E2059" s="218" t="s">
        <v>180</v>
      </c>
      <c r="F2059" s="218"/>
      <c r="G2059" s="192" t="s">
        <v>9</v>
      </c>
      <c r="H2059" s="191" t="s">
        <v>10</v>
      </c>
      <c r="I2059" s="191" t="s">
        <v>11</v>
      </c>
      <c r="J2059" s="191" t="s">
        <v>13</v>
      </c>
    </row>
    <row r="2060" spans="1:10" ht="36" customHeight="1" x14ac:dyDescent="0.2">
      <c r="A2060" s="183" t="s">
        <v>181</v>
      </c>
      <c r="B2060" s="75" t="s">
        <v>818</v>
      </c>
      <c r="C2060" s="183" t="s">
        <v>21</v>
      </c>
      <c r="D2060" s="183" t="s">
        <v>819</v>
      </c>
      <c r="E2060" s="249" t="s">
        <v>208</v>
      </c>
      <c r="F2060" s="249"/>
      <c r="G2060" s="76" t="s">
        <v>31</v>
      </c>
      <c r="H2060" s="77">
        <v>1</v>
      </c>
      <c r="I2060" s="78">
        <v>0.28000000000000003</v>
      </c>
      <c r="J2060" s="78">
        <v>0.28000000000000003</v>
      </c>
    </row>
    <row r="2061" spans="1:10" ht="24" customHeight="1" x14ac:dyDescent="0.2">
      <c r="A2061" s="180" t="s">
        <v>191</v>
      </c>
      <c r="B2061" s="83" t="s">
        <v>822</v>
      </c>
      <c r="C2061" s="180" t="s">
        <v>21</v>
      </c>
      <c r="D2061" s="180" t="s">
        <v>823</v>
      </c>
      <c r="E2061" s="251" t="s">
        <v>204</v>
      </c>
      <c r="F2061" s="251"/>
      <c r="G2061" s="84" t="s">
        <v>77</v>
      </c>
      <c r="H2061" s="85">
        <v>6.0000000000000002E-5</v>
      </c>
      <c r="I2061" s="86">
        <v>4797.3999999999996</v>
      </c>
      <c r="J2061" s="86">
        <v>0.28000000000000003</v>
      </c>
    </row>
    <row r="2062" spans="1:10" ht="25.5" x14ac:dyDescent="0.2">
      <c r="A2062" s="181"/>
      <c r="B2062" s="181"/>
      <c r="C2062" s="181"/>
      <c r="D2062" s="181"/>
      <c r="E2062" s="181" t="s">
        <v>199</v>
      </c>
      <c r="F2062" s="87">
        <v>0</v>
      </c>
      <c r="G2062" s="181" t="s">
        <v>200</v>
      </c>
      <c r="H2062" s="87">
        <v>0</v>
      </c>
      <c r="I2062" s="181" t="s">
        <v>201</v>
      </c>
      <c r="J2062" s="87">
        <v>0</v>
      </c>
    </row>
    <row r="2063" spans="1:10" ht="15" thickBot="1" x14ac:dyDescent="0.25">
      <c r="A2063" s="181"/>
      <c r="B2063" s="181"/>
      <c r="C2063" s="181"/>
      <c r="D2063" s="181"/>
      <c r="E2063" s="181" t="s">
        <v>202</v>
      </c>
      <c r="F2063" s="87">
        <v>0.06</v>
      </c>
      <c r="G2063" s="181"/>
      <c r="H2063" s="252" t="s">
        <v>203</v>
      </c>
      <c r="I2063" s="252"/>
      <c r="J2063" s="87">
        <v>0.34</v>
      </c>
    </row>
    <row r="2064" spans="1:10" ht="0.95" customHeight="1" thickTop="1" x14ac:dyDescent="0.2">
      <c r="A2064" s="88"/>
      <c r="B2064" s="88"/>
      <c r="C2064" s="88"/>
      <c r="D2064" s="88"/>
      <c r="E2064" s="88"/>
      <c r="F2064" s="88"/>
      <c r="G2064" s="88"/>
      <c r="H2064" s="88"/>
      <c r="I2064" s="88"/>
      <c r="J2064" s="88"/>
    </row>
    <row r="2065" spans="1:10" ht="18" customHeight="1" x14ac:dyDescent="0.2">
      <c r="A2065" s="182"/>
      <c r="B2065" s="191" t="s">
        <v>6</v>
      </c>
      <c r="C2065" s="182" t="s">
        <v>7</v>
      </c>
      <c r="D2065" s="182" t="s">
        <v>8</v>
      </c>
      <c r="E2065" s="218" t="s">
        <v>180</v>
      </c>
      <c r="F2065" s="218"/>
      <c r="G2065" s="192" t="s">
        <v>9</v>
      </c>
      <c r="H2065" s="191" t="s">
        <v>10</v>
      </c>
      <c r="I2065" s="191" t="s">
        <v>11</v>
      </c>
      <c r="J2065" s="191" t="s">
        <v>13</v>
      </c>
    </row>
    <row r="2066" spans="1:10" ht="36" customHeight="1" x14ac:dyDescent="0.2">
      <c r="A2066" s="183" t="s">
        <v>181</v>
      </c>
      <c r="B2066" s="75" t="s">
        <v>820</v>
      </c>
      <c r="C2066" s="183" t="s">
        <v>21</v>
      </c>
      <c r="D2066" s="183" t="s">
        <v>821</v>
      </c>
      <c r="E2066" s="249" t="s">
        <v>208</v>
      </c>
      <c r="F2066" s="249"/>
      <c r="G2066" s="76" t="s">
        <v>31</v>
      </c>
      <c r="H2066" s="77">
        <v>1</v>
      </c>
      <c r="I2066" s="78">
        <v>0.56000000000000005</v>
      </c>
      <c r="J2066" s="78">
        <v>0.56000000000000005</v>
      </c>
    </row>
    <row r="2067" spans="1:10" ht="24" customHeight="1" x14ac:dyDescent="0.2">
      <c r="A2067" s="180" t="s">
        <v>191</v>
      </c>
      <c r="B2067" s="83" t="s">
        <v>653</v>
      </c>
      <c r="C2067" s="180" t="s">
        <v>21</v>
      </c>
      <c r="D2067" s="180" t="s">
        <v>654</v>
      </c>
      <c r="E2067" s="251" t="s">
        <v>194</v>
      </c>
      <c r="F2067" s="251"/>
      <c r="G2067" s="84" t="s">
        <v>655</v>
      </c>
      <c r="H2067" s="85">
        <v>0.78</v>
      </c>
      <c r="I2067" s="86">
        <v>0.73</v>
      </c>
      <c r="J2067" s="86">
        <v>0.56000000000000005</v>
      </c>
    </row>
    <row r="2068" spans="1:10" ht="25.5" x14ac:dyDescent="0.2">
      <c r="A2068" s="181"/>
      <c r="B2068" s="181"/>
      <c r="C2068" s="181"/>
      <c r="D2068" s="181"/>
      <c r="E2068" s="181" t="s">
        <v>199</v>
      </c>
      <c r="F2068" s="87">
        <v>0</v>
      </c>
      <c r="G2068" s="181" t="s">
        <v>200</v>
      </c>
      <c r="H2068" s="87">
        <v>0</v>
      </c>
      <c r="I2068" s="181" t="s">
        <v>201</v>
      </c>
      <c r="J2068" s="87">
        <v>0</v>
      </c>
    </row>
    <row r="2069" spans="1:10" ht="15" thickBot="1" x14ac:dyDescent="0.25">
      <c r="A2069" s="181"/>
      <c r="B2069" s="181"/>
      <c r="C2069" s="181"/>
      <c r="D2069" s="181"/>
      <c r="E2069" s="181" t="s">
        <v>202</v>
      </c>
      <c r="F2069" s="87">
        <v>0.13</v>
      </c>
      <c r="G2069" s="181"/>
      <c r="H2069" s="252" t="s">
        <v>203</v>
      </c>
      <c r="I2069" s="252"/>
      <c r="J2069" s="87">
        <v>0.69</v>
      </c>
    </row>
    <row r="2070" spans="1:10" ht="0.95" customHeight="1" thickTop="1" x14ac:dyDescent="0.2">
      <c r="A2070" s="88"/>
      <c r="B2070" s="88"/>
      <c r="C2070" s="88"/>
      <c r="D2070" s="88"/>
      <c r="E2070" s="88"/>
      <c r="F2070" s="88"/>
      <c r="G2070" s="88"/>
      <c r="H2070" s="88"/>
      <c r="I2070" s="88"/>
      <c r="J2070" s="88"/>
    </row>
    <row r="2071" spans="1:10" ht="18" customHeight="1" x14ac:dyDescent="0.2">
      <c r="A2071" s="182"/>
      <c r="B2071" s="191" t="s">
        <v>6</v>
      </c>
      <c r="C2071" s="182" t="s">
        <v>7</v>
      </c>
      <c r="D2071" s="182" t="s">
        <v>8</v>
      </c>
      <c r="E2071" s="218" t="s">
        <v>180</v>
      </c>
      <c r="F2071" s="218"/>
      <c r="G2071" s="192" t="s">
        <v>9</v>
      </c>
      <c r="H2071" s="191" t="s">
        <v>10</v>
      </c>
      <c r="I2071" s="191" t="s">
        <v>11</v>
      </c>
      <c r="J2071" s="191" t="s">
        <v>13</v>
      </c>
    </row>
    <row r="2072" spans="1:10" ht="36" customHeight="1" x14ac:dyDescent="0.2">
      <c r="A2072" s="183" t="s">
        <v>181</v>
      </c>
      <c r="B2072" s="75" t="s">
        <v>1624</v>
      </c>
      <c r="C2072" s="183" t="s">
        <v>21</v>
      </c>
      <c r="D2072" s="183" t="s">
        <v>1625</v>
      </c>
      <c r="E2072" s="249" t="s">
        <v>480</v>
      </c>
      <c r="F2072" s="249"/>
      <c r="G2072" s="76" t="s">
        <v>77</v>
      </c>
      <c r="H2072" s="77">
        <v>1</v>
      </c>
      <c r="I2072" s="78">
        <v>27.01</v>
      </c>
      <c r="J2072" s="78">
        <v>27.01</v>
      </c>
    </row>
    <row r="2073" spans="1:10" ht="36" customHeight="1" x14ac:dyDescent="0.2">
      <c r="A2073" s="179" t="s">
        <v>183</v>
      </c>
      <c r="B2073" s="79" t="s">
        <v>1692</v>
      </c>
      <c r="C2073" s="179" t="s">
        <v>21</v>
      </c>
      <c r="D2073" s="179" t="s">
        <v>1693</v>
      </c>
      <c r="E2073" s="250" t="s">
        <v>480</v>
      </c>
      <c r="F2073" s="250"/>
      <c r="G2073" s="80" t="s">
        <v>77</v>
      </c>
      <c r="H2073" s="81">
        <v>1</v>
      </c>
      <c r="I2073" s="82">
        <v>20.18</v>
      </c>
      <c r="J2073" s="82">
        <v>20.18</v>
      </c>
    </row>
    <row r="2074" spans="1:10" ht="36" customHeight="1" x14ac:dyDescent="0.2">
      <c r="A2074" s="179" t="s">
        <v>183</v>
      </c>
      <c r="B2074" s="79" t="s">
        <v>519</v>
      </c>
      <c r="C2074" s="179" t="s">
        <v>21</v>
      </c>
      <c r="D2074" s="179" t="s">
        <v>520</v>
      </c>
      <c r="E2074" s="250" t="s">
        <v>480</v>
      </c>
      <c r="F2074" s="250"/>
      <c r="G2074" s="80" t="s">
        <v>77</v>
      </c>
      <c r="H2074" s="81">
        <v>1</v>
      </c>
      <c r="I2074" s="82">
        <v>6.83</v>
      </c>
      <c r="J2074" s="82">
        <v>6.83</v>
      </c>
    </row>
    <row r="2075" spans="1:10" ht="25.5" x14ac:dyDescent="0.2">
      <c r="A2075" s="181"/>
      <c r="B2075" s="181"/>
      <c r="C2075" s="181"/>
      <c r="D2075" s="181"/>
      <c r="E2075" s="181" t="s">
        <v>199</v>
      </c>
      <c r="F2075" s="87">
        <v>9.4499999999999993</v>
      </c>
      <c r="G2075" s="181" t="s">
        <v>200</v>
      </c>
      <c r="H2075" s="87">
        <v>0</v>
      </c>
      <c r="I2075" s="181" t="s">
        <v>201</v>
      </c>
      <c r="J2075" s="87">
        <v>9.4499999999999993</v>
      </c>
    </row>
    <row r="2076" spans="1:10" ht="15" thickBot="1" x14ac:dyDescent="0.25">
      <c r="A2076" s="181"/>
      <c r="B2076" s="181"/>
      <c r="C2076" s="181"/>
      <c r="D2076" s="181"/>
      <c r="E2076" s="181" t="s">
        <v>202</v>
      </c>
      <c r="F2076" s="87">
        <v>6.47</v>
      </c>
      <c r="G2076" s="181"/>
      <c r="H2076" s="252" t="s">
        <v>203</v>
      </c>
      <c r="I2076" s="252"/>
      <c r="J2076" s="87">
        <v>33.479999999999997</v>
      </c>
    </row>
    <row r="2077" spans="1:10" ht="0.95" customHeight="1" thickTop="1" x14ac:dyDescent="0.2">
      <c r="A2077" s="88"/>
      <c r="B2077" s="88"/>
      <c r="C2077" s="88"/>
      <c r="D2077" s="88"/>
      <c r="E2077" s="88"/>
      <c r="F2077" s="88"/>
      <c r="G2077" s="88"/>
      <c r="H2077" s="88"/>
      <c r="I2077" s="88"/>
      <c r="J2077" s="88"/>
    </row>
    <row r="2078" spans="1:10" ht="18" customHeight="1" x14ac:dyDescent="0.2">
      <c r="A2078" s="182"/>
      <c r="B2078" s="191" t="s">
        <v>6</v>
      </c>
      <c r="C2078" s="182" t="s">
        <v>7</v>
      </c>
      <c r="D2078" s="182" t="s">
        <v>8</v>
      </c>
      <c r="E2078" s="218" t="s">
        <v>180</v>
      </c>
      <c r="F2078" s="218"/>
      <c r="G2078" s="192" t="s">
        <v>9</v>
      </c>
      <c r="H2078" s="191" t="s">
        <v>10</v>
      </c>
      <c r="I2078" s="191" t="s">
        <v>11</v>
      </c>
      <c r="J2078" s="191" t="s">
        <v>13</v>
      </c>
    </row>
    <row r="2079" spans="1:10" ht="36" customHeight="1" x14ac:dyDescent="0.2">
      <c r="A2079" s="183" t="s">
        <v>181</v>
      </c>
      <c r="B2079" s="75" t="s">
        <v>1692</v>
      </c>
      <c r="C2079" s="183" t="s">
        <v>21</v>
      </c>
      <c r="D2079" s="183" t="s">
        <v>1693</v>
      </c>
      <c r="E2079" s="249" t="s">
        <v>480</v>
      </c>
      <c r="F2079" s="249"/>
      <c r="G2079" s="76" t="s">
        <v>77</v>
      </c>
      <c r="H2079" s="77">
        <v>1</v>
      </c>
      <c r="I2079" s="78">
        <v>20.18</v>
      </c>
      <c r="J2079" s="78">
        <v>20.18</v>
      </c>
    </row>
    <row r="2080" spans="1:10" ht="24" customHeight="1" x14ac:dyDescent="0.2">
      <c r="A2080" s="179" t="s">
        <v>183</v>
      </c>
      <c r="B2080" s="79" t="s">
        <v>485</v>
      </c>
      <c r="C2080" s="179" t="s">
        <v>21</v>
      </c>
      <c r="D2080" s="179" t="s">
        <v>486</v>
      </c>
      <c r="E2080" s="250" t="s">
        <v>188</v>
      </c>
      <c r="F2080" s="250"/>
      <c r="G2080" s="80" t="s">
        <v>31</v>
      </c>
      <c r="H2080" s="81">
        <v>0.308</v>
      </c>
      <c r="I2080" s="82">
        <v>21.02</v>
      </c>
      <c r="J2080" s="82">
        <v>6.47</v>
      </c>
    </row>
    <row r="2081" spans="1:10" ht="24" customHeight="1" x14ac:dyDescent="0.2">
      <c r="A2081" s="179" t="s">
        <v>183</v>
      </c>
      <c r="B2081" s="79" t="s">
        <v>483</v>
      </c>
      <c r="C2081" s="179" t="s">
        <v>21</v>
      </c>
      <c r="D2081" s="179" t="s">
        <v>484</v>
      </c>
      <c r="E2081" s="250" t="s">
        <v>188</v>
      </c>
      <c r="F2081" s="250"/>
      <c r="G2081" s="80" t="s">
        <v>31</v>
      </c>
      <c r="H2081" s="81">
        <v>0.308</v>
      </c>
      <c r="I2081" s="82">
        <v>16.690000000000001</v>
      </c>
      <c r="J2081" s="82">
        <v>5.14</v>
      </c>
    </row>
    <row r="2082" spans="1:10" ht="24" customHeight="1" x14ac:dyDescent="0.2">
      <c r="A2082" s="180" t="s">
        <v>191</v>
      </c>
      <c r="B2082" s="83" t="s">
        <v>1694</v>
      </c>
      <c r="C2082" s="180" t="s">
        <v>21</v>
      </c>
      <c r="D2082" s="180" t="s">
        <v>1695</v>
      </c>
      <c r="E2082" s="251" t="s">
        <v>194</v>
      </c>
      <c r="F2082" s="251"/>
      <c r="G2082" s="84" t="s">
        <v>77</v>
      </c>
      <c r="H2082" s="85">
        <v>1</v>
      </c>
      <c r="I2082" s="86">
        <v>8.57</v>
      </c>
      <c r="J2082" s="86">
        <v>8.57</v>
      </c>
    </row>
    <row r="2083" spans="1:10" ht="25.5" x14ac:dyDescent="0.2">
      <c r="A2083" s="181"/>
      <c r="B2083" s="181"/>
      <c r="C2083" s="181"/>
      <c r="D2083" s="181"/>
      <c r="E2083" s="181" t="s">
        <v>199</v>
      </c>
      <c r="F2083" s="87">
        <v>7.65</v>
      </c>
      <c r="G2083" s="181" t="s">
        <v>200</v>
      </c>
      <c r="H2083" s="87">
        <v>0</v>
      </c>
      <c r="I2083" s="181" t="s">
        <v>201</v>
      </c>
      <c r="J2083" s="87">
        <v>7.65</v>
      </c>
    </row>
    <row r="2084" spans="1:10" ht="15" thickBot="1" x14ac:dyDescent="0.25">
      <c r="A2084" s="181"/>
      <c r="B2084" s="181"/>
      <c r="C2084" s="181"/>
      <c r="D2084" s="181"/>
      <c r="E2084" s="181" t="s">
        <v>202</v>
      </c>
      <c r="F2084" s="87">
        <v>4.84</v>
      </c>
      <c r="G2084" s="181"/>
      <c r="H2084" s="252" t="s">
        <v>203</v>
      </c>
      <c r="I2084" s="252"/>
      <c r="J2084" s="87">
        <v>25.02</v>
      </c>
    </row>
    <row r="2085" spans="1:10" ht="0.95" customHeight="1" thickTop="1" x14ac:dyDescent="0.2">
      <c r="A2085" s="88"/>
      <c r="B2085" s="88"/>
      <c r="C2085" s="88"/>
      <c r="D2085" s="88"/>
      <c r="E2085" s="88"/>
      <c r="F2085" s="88"/>
      <c r="G2085" s="88"/>
      <c r="H2085" s="88"/>
      <c r="I2085" s="88"/>
      <c r="J2085" s="88"/>
    </row>
    <row r="2086" spans="1:10" ht="18" customHeight="1" x14ac:dyDescent="0.2">
      <c r="A2086" s="182"/>
      <c r="B2086" s="191" t="s">
        <v>6</v>
      </c>
      <c r="C2086" s="182" t="s">
        <v>7</v>
      </c>
      <c r="D2086" s="182" t="s">
        <v>8</v>
      </c>
      <c r="E2086" s="218" t="s">
        <v>180</v>
      </c>
      <c r="F2086" s="218"/>
      <c r="G2086" s="192" t="s">
        <v>9</v>
      </c>
      <c r="H2086" s="191" t="s">
        <v>10</v>
      </c>
      <c r="I2086" s="191" t="s">
        <v>11</v>
      </c>
      <c r="J2086" s="191" t="s">
        <v>13</v>
      </c>
    </row>
    <row r="2087" spans="1:10" ht="36" customHeight="1" x14ac:dyDescent="0.2">
      <c r="A2087" s="183" t="s">
        <v>181</v>
      </c>
      <c r="B2087" s="75" t="s">
        <v>137</v>
      </c>
      <c r="C2087" s="183" t="s">
        <v>21</v>
      </c>
      <c r="D2087" s="183" t="s">
        <v>138</v>
      </c>
      <c r="E2087" s="249" t="s">
        <v>480</v>
      </c>
      <c r="F2087" s="249"/>
      <c r="G2087" s="76" t="s">
        <v>77</v>
      </c>
      <c r="H2087" s="77">
        <v>1</v>
      </c>
      <c r="I2087" s="78">
        <v>21.88</v>
      </c>
      <c r="J2087" s="78">
        <v>21.88</v>
      </c>
    </row>
    <row r="2088" spans="1:10" ht="36" customHeight="1" x14ac:dyDescent="0.2">
      <c r="A2088" s="179" t="s">
        <v>183</v>
      </c>
      <c r="B2088" s="79" t="s">
        <v>519</v>
      </c>
      <c r="C2088" s="179" t="s">
        <v>21</v>
      </c>
      <c r="D2088" s="179" t="s">
        <v>520</v>
      </c>
      <c r="E2088" s="250" t="s">
        <v>480</v>
      </c>
      <c r="F2088" s="250"/>
      <c r="G2088" s="80" t="s">
        <v>77</v>
      </c>
      <c r="H2088" s="81">
        <v>1</v>
      </c>
      <c r="I2088" s="82">
        <v>6.83</v>
      </c>
      <c r="J2088" s="82">
        <v>6.83</v>
      </c>
    </row>
    <row r="2089" spans="1:10" ht="36" customHeight="1" x14ac:dyDescent="0.2">
      <c r="A2089" s="179" t="s">
        <v>183</v>
      </c>
      <c r="B2089" s="79" t="s">
        <v>521</v>
      </c>
      <c r="C2089" s="179" t="s">
        <v>21</v>
      </c>
      <c r="D2089" s="179" t="s">
        <v>522</v>
      </c>
      <c r="E2089" s="250" t="s">
        <v>480</v>
      </c>
      <c r="F2089" s="250"/>
      <c r="G2089" s="80" t="s">
        <v>77</v>
      </c>
      <c r="H2089" s="81">
        <v>1</v>
      </c>
      <c r="I2089" s="82">
        <v>15.05</v>
      </c>
      <c r="J2089" s="82">
        <v>15.05</v>
      </c>
    </row>
    <row r="2090" spans="1:10" ht="25.5" x14ac:dyDescent="0.2">
      <c r="A2090" s="181"/>
      <c r="B2090" s="181"/>
      <c r="C2090" s="181"/>
      <c r="D2090" s="181"/>
      <c r="E2090" s="181" t="s">
        <v>199</v>
      </c>
      <c r="F2090" s="87">
        <v>7.38</v>
      </c>
      <c r="G2090" s="181" t="s">
        <v>200</v>
      </c>
      <c r="H2090" s="87">
        <v>0</v>
      </c>
      <c r="I2090" s="181" t="s">
        <v>201</v>
      </c>
      <c r="J2090" s="87">
        <v>7.38</v>
      </c>
    </row>
    <row r="2091" spans="1:10" ht="15" thickBot="1" x14ac:dyDescent="0.25">
      <c r="A2091" s="181"/>
      <c r="B2091" s="181"/>
      <c r="C2091" s="181"/>
      <c r="D2091" s="181"/>
      <c r="E2091" s="181" t="s">
        <v>202</v>
      </c>
      <c r="F2091" s="87">
        <v>5.24</v>
      </c>
      <c r="G2091" s="181"/>
      <c r="H2091" s="252" t="s">
        <v>203</v>
      </c>
      <c r="I2091" s="252"/>
      <c r="J2091" s="87">
        <v>27.12</v>
      </c>
    </row>
    <row r="2092" spans="1:10" ht="0.95" customHeight="1" thickTop="1" x14ac:dyDescent="0.2">
      <c r="A2092" s="88"/>
      <c r="B2092" s="88"/>
      <c r="C2092" s="88"/>
      <c r="D2092" s="88"/>
      <c r="E2092" s="88"/>
      <c r="F2092" s="88"/>
      <c r="G2092" s="88"/>
      <c r="H2092" s="88"/>
      <c r="I2092" s="88"/>
      <c r="J2092" s="88"/>
    </row>
    <row r="2093" spans="1:10" ht="18" customHeight="1" x14ac:dyDescent="0.2">
      <c r="A2093" s="182"/>
      <c r="B2093" s="191" t="s">
        <v>6</v>
      </c>
      <c r="C2093" s="182" t="s">
        <v>7</v>
      </c>
      <c r="D2093" s="182" t="s">
        <v>8</v>
      </c>
      <c r="E2093" s="218" t="s">
        <v>180</v>
      </c>
      <c r="F2093" s="218"/>
      <c r="G2093" s="192" t="s">
        <v>9</v>
      </c>
      <c r="H2093" s="191" t="s">
        <v>10</v>
      </c>
      <c r="I2093" s="191" t="s">
        <v>11</v>
      </c>
      <c r="J2093" s="191" t="s">
        <v>13</v>
      </c>
    </row>
    <row r="2094" spans="1:10" ht="36" customHeight="1" x14ac:dyDescent="0.2">
      <c r="A2094" s="183" t="s">
        <v>181</v>
      </c>
      <c r="B2094" s="75" t="s">
        <v>521</v>
      </c>
      <c r="C2094" s="183" t="s">
        <v>21</v>
      </c>
      <c r="D2094" s="183" t="s">
        <v>522</v>
      </c>
      <c r="E2094" s="249" t="s">
        <v>480</v>
      </c>
      <c r="F2094" s="249"/>
      <c r="G2094" s="76" t="s">
        <v>77</v>
      </c>
      <c r="H2094" s="77">
        <v>1</v>
      </c>
      <c r="I2094" s="78">
        <v>15.05</v>
      </c>
      <c r="J2094" s="78">
        <v>15.05</v>
      </c>
    </row>
    <row r="2095" spans="1:10" ht="24" customHeight="1" x14ac:dyDescent="0.2">
      <c r="A2095" s="179" t="s">
        <v>183</v>
      </c>
      <c r="B2095" s="79" t="s">
        <v>483</v>
      </c>
      <c r="C2095" s="179" t="s">
        <v>21</v>
      </c>
      <c r="D2095" s="179" t="s">
        <v>484</v>
      </c>
      <c r="E2095" s="250" t="s">
        <v>188</v>
      </c>
      <c r="F2095" s="250"/>
      <c r="G2095" s="80" t="s">
        <v>31</v>
      </c>
      <c r="H2095" s="81">
        <v>0.22500000000000001</v>
      </c>
      <c r="I2095" s="82">
        <v>16.690000000000001</v>
      </c>
      <c r="J2095" s="82">
        <v>3.75</v>
      </c>
    </row>
    <row r="2096" spans="1:10" ht="24" customHeight="1" x14ac:dyDescent="0.2">
      <c r="A2096" s="179" t="s">
        <v>183</v>
      </c>
      <c r="B2096" s="79" t="s">
        <v>485</v>
      </c>
      <c r="C2096" s="179" t="s">
        <v>21</v>
      </c>
      <c r="D2096" s="179" t="s">
        <v>486</v>
      </c>
      <c r="E2096" s="250" t="s">
        <v>188</v>
      </c>
      <c r="F2096" s="250"/>
      <c r="G2096" s="80" t="s">
        <v>31</v>
      </c>
      <c r="H2096" s="81">
        <v>0.22500000000000001</v>
      </c>
      <c r="I2096" s="82">
        <v>21.02</v>
      </c>
      <c r="J2096" s="82">
        <v>4.72</v>
      </c>
    </row>
    <row r="2097" spans="1:10" ht="24" customHeight="1" x14ac:dyDescent="0.2">
      <c r="A2097" s="180" t="s">
        <v>191</v>
      </c>
      <c r="B2097" s="83" t="s">
        <v>824</v>
      </c>
      <c r="C2097" s="180" t="s">
        <v>21</v>
      </c>
      <c r="D2097" s="180" t="s">
        <v>825</v>
      </c>
      <c r="E2097" s="251" t="s">
        <v>194</v>
      </c>
      <c r="F2097" s="251"/>
      <c r="G2097" s="84" t="s">
        <v>77</v>
      </c>
      <c r="H2097" s="85">
        <v>1</v>
      </c>
      <c r="I2097" s="86">
        <v>6.58</v>
      </c>
      <c r="J2097" s="86">
        <v>6.58</v>
      </c>
    </row>
    <row r="2098" spans="1:10" ht="25.5" x14ac:dyDescent="0.2">
      <c r="A2098" s="181"/>
      <c r="B2098" s="181"/>
      <c r="C2098" s="181"/>
      <c r="D2098" s="181"/>
      <c r="E2098" s="181" t="s">
        <v>199</v>
      </c>
      <c r="F2098" s="87">
        <v>5.58</v>
      </c>
      <c r="G2098" s="181" t="s">
        <v>200</v>
      </c>
      <c r="H2098" s="87">
        <v>0</v>
      </c>
      <c r="I2098" s="181" t="s">
        <v>201</v>
      </c>
      <c r="J2098" s="87">
        <v>5.58</v>
      </c>
    </row>
    <row r="2099" spans="1:10" ht="15" thickBot="1" x14ac:dyDescent="0.25">
      <c r="A2099" s="181"/>
      <c r="B2099" s="181"/>
      <c r="C2099" s="181"/>
      <c r="D2099" s="181"/>
      <c r="E2099" s="181" t="s">
        <v>202</v>
      </c>
      <c r="F2099" s="87">
        <v>3.61</v>
      </c>
      <c r="G2099" s="181"/>
      <c r="H2099" s="252" t="s">
        <v>203</v>
      </c>
      <c r="I2099" s="252"/>
      <c r="J2099" s="87">
        <v>18.66</v>
      </c>
    </row>
    <row r="2100" spans="1:10" ht="0.95" customHeight="1" thickTop="1" x14ac:dyDescent="0.2">
      <c r="A2100" s="88"/>
      <c r="B2100" s="88"/>
      <c r="C2100" s="88"/>
      <c r="D2100" s="88"/>
      <c r="E2100" s="88"/>
      <c r="F2100" s="88"/>
      <c r="G2100" s="88"/>
      <c r="H2100" s="88"/>
      <c r="I2100" s="88"/>
      <c r="J2100" s="88"/>
    </row>
    <row r="2101" spans="1:10" ht="18" customHeight="1" x14ac:dyDescent="0.2">
      <c r="A2101" s="182"/>
      <c r="B2101" s="191" t="s">
        <v>6</v>
      </c>
      <c r="C2101" s="182" t="s">
        <v>7</v>
      </c>
      <c r="D2101" s="182" t="s">
        <v>8</v>
      </c>
      <c r="E2101" s="218" t="s">
        <v>180</v>
      </c>
      <c r="F2101" s="218"/>
      <c r="G2101" s="192" t="s">
        <v>9</v>
      </c>
      <c r="H2101" s="191" t="s">
        <v>10</v>
      </c>
      <c r="I2101" s="191" t="s">
        <v>11</v>
      </c>
      <c r="J2101" s="191" t="s">
        <v>13</v>
      </c>
    </row>
    <row r="2102" spans="1:10" ht="36" customHeight="1" x14ac:dyDescent="0.2">
      <c r="A2102" s="183" t="s">
        <v>181</v>
      </c>
      <c r="B2102" s="75" t="s">
        <v>432</v>
      </c>
      <c r="C2102" s="183" t="s">
        <v>21</v>
      </c>
      <c r="D2102" s="183" t="s">
        <v>433</v>
      </c>
      <c r="E2102" s="249" t="s">
        <v>377</v>
      </c>
      <c r="F2102" s="249"/>
      <c r="G2102" s="76" t="s">
        <v>77</v>
      </c>
      <c r="H2102" s="77">
        <v>1</v>
      </c>
      <c r="I2102" s="78">
        <v>15.25</v>
      </c>
      <c r="J2102" s="78">
        <v>15.25</v>
      </c>
    </row>
    <row r="2103" spans="1:10" ht="24" customHeight="1" x14ac:dyDescent="0.2">
      <c r="A2103" s="179" t="s">
        <v>183</v>
      </c>
      <c r="B2103" s="79" t="s">
        <v>358</v>
      </c>
      <c r="C2103" s="179" t="s">
        <v>21</v>
      </c>
      <c r="D2103" s="179" t="s">
        <v>359</v>
      </c>
      <c r="E2103" s="250" t="s">
        <v>188</v>
      </c>
      <c r="F2103" s="250"/>
      <c r="G2103" s="80" t="s">
        <v>31</v>
      </c>
      <c r="H2103" s="81">
        <v>0.15</v>
      </c>
      <c r="I2103" s="82">
        <v>16.5</v>
      </c>
      <c r="J2103" s="82">
        <v>2.4700000000000002</v>
      </c>
    </row>
    <row r="2104" spans="1:10" ht="24" customHeight="1" x14ac:dyDescent="0.2">
      <c r="A2104" s="179" t="s">
        <v>183</v>
      </c>
      <c r="B2104" s="79" t="s">
        <v>356</v>
      </c>
      <c r="C2104" s="179" t="s">
        <v>21</v>
      </c>
      <c r="D2104" s="179" t="s">
        <v>357</v>
      </c>
      <c r="E2104" s="250" t="s">
        <v>188</v>
      </c>
      <c r="F2104" s="250"/>
      <c r="G2104" s="80" t="s">
        <v>31</v>
      </c>
      <c r="H2104" s="81">
        <v>0.15</v>
      </c>
      <c r="I2104" s="82">
        <v>20.21</v>
      </c>
      <c r="J2104" s="82">
        <v>3.03</v>
      </c>
    </row>
    <row r="2105" spans="1:10" ht="24" customHeight="1" x14ac:dyDescent="0.2">
      <c r="A2105" s="180" t="s">
        <v>191</v>
      </c>
      <c r="B2105" s="83" t="s">
        <v>560</v>
      </c>
      <c r="C2105" s="180" t="s">
        <v>21</v>
      </c>
      <c r="D2105" s="180" t="s">
        <v>561</v>
      </c>
      <c r="E2105" s="251" t="s">
        <v>194</v>
      </c>
      <c r="F2105" s="251"/>
      <c r="G2105" s="84" t="s">
        <v>77</v>
      </c>
      <c r="H2105" s="85">
        <v>7.0000000000000001E-3</v>
      </c>
      <c r="I2105" s="86">
        <v>57.7</v>
      </c>
      <c r="J2105" s="86">
        <v>0.4</v>
      </c>
    </row>
    <row r="2106" spans="1:10" ht="24" customHeight="1" x14ac:dyDescent="0.2">
      <c r="A2106" s="180" t="s">
        <v>191</v>
      </c>
      <c r="B2106" s="83" t="s">
        <v>562</v>
      </c>
      <c r="C2106" s="180" t="s">
        <v>21</v>
      </c>
      <c r="D2106" s="180" t="s">
        <v>563</v>
      </c>
      <c r="E2106" s="251" t="s">
        <v>194</v>
      </c>
      <c r="F2106" s="251"/>
      <c r="G2106" s="84" t="s">
        <v>77</v>
      </c>
      <c r="H2106" s="85">
        <v>0.05</v>
      </c>
      <c r="I2106" s="86">
        <v>1.72</v>
      </c>
      <c r="J2106" s="86">
        <v>0.08</v>
      </c>
    </row>
    <row r="2107" spans="1:10" ht="24" customHeight="1" x14ac:dyDescent="0.2">
      <c r="A2107" s="180" t="s">
        <v>191</v>
      </c>
      <c r="B2107" s="83" t="s">
        <v>826</v>
      </c>
      <c r="C2107" s="180" t="s">
        <v>21</v>
      </c>
      <c r="D2107" s="180" t="s">
        <v>827</v>
      </c>
      <c r="E2107" s="251" t="s">
        <v>194</v>
      </c>
      <c r="F2107" s="251"/>
      <c r="G2107" s="84" t="s">
        <v>77</v>
      </c>
      <c r="H2107" s="85">
        <v>1</v>
      </c>
      <c r="I2107" s="86">
        <v>8.75</v>
      </c>
      <c r="J2107" s="86">
        <v>8.75</v>
      </c>
    </row>
    <row r="2108" spans="1:10" ht="24" customHeight="1" x14ac:dyDescent="0.2">
      <c r="A2108" s="180" t="s">
        <v>191</v>
      </c>
      <c r="B2108" s="83" t="s">
        <v>564</v>
      </c>
      <c r="C2108" s="180" t="s">
        <v>21</v>
      </c>
      <c r="D2108" s="180" t="s">
        <v>565</v>
      </c>
      <c r="E2108" s="251" t="s">
        <v>194</v>
      </c>
      <c r="F2108" s="251"/>
      <c r="G2108" s="84" t="s">
        <v>77</v>
      </c>
      <c r="H2108" s="85">
        <v>8.0000000000000002E-3</v>
      </c>
      <c r="I2108" s="86">
        <v>65.38</v>
      </c>
      <c r="J2108" s="86">
        <v>0.52</v>
      </c>
    </row>
    <row r="2109" spans="1:10" ht="25.5" x14ac:dyDescent="0.2">
      <c r="A2109" s="181"/>
      <c r="B2109" s="181"/>
      <c r="C2109" s="181"/>
      <c r="D2109" s="181"/>
      <c r="E2109" s="181" t="s">
        <v>199</v>
      </c>
      <c r="F2109" s="87">
        <v>3.74</v>
      </c>
      <c r="G2109" s="181" t="s">
        <v>200</v>
      </c>
      <c r="H2109" s="87">
        <v>0</v>
      </c>
      <c r="I2109" s="181" t="s">
        <v>201</v>
      </c>
      <c r="J2109" s="87">
        <v>3.74</v>
      </c>
    </row>
    <row r="2110" spans="1:10" ht="15" thickBot="1" x14ac:dyDescent="0.25">
      <c r="A2110" s="181"/>
      <c r="B2110" s="181"/>
      <c r="C2110" s="181"/>
      <c r="D2110" s="181"/>
      <c r="E2110" s="181" t="s">
        <v>202</v>
      </c>
      <c r="F2110" s="87">
        <v>3.65</v>
      </c>
      <c r="G2110" s="181"/>
      <c r="H2110" s="252" t="s">
        <v>203</v>
      </c>
      <c r="I2110" s="252"/>
      <c r="J2110" s="87">
        <v>18.899999999999999</v>
      </c>
    </row>
    <row r="2111" spans="1:10" ht="0.95" customHeight="1" thickTop="1" x14ac:dyDescent="0.2">
      <c r="A2111" s="88"/>
      <c r="B2111" s="88"/>
      <c r="C2111" s="88"/>
      <c r="D2111" s="88"/>
      <c r="E2111" s="88"/>
      <c r="F2111" s="88"/>
      <c r="G2111" s="88"/>
      <c r="H2111" s="88"/>
      <c r="I2111" s="88"/>
      <c r="J2111" s="88"/>
    </row>
    <row r="2112" spans="1:10" ht="18" customHeight="1" x14ac:dyDescent="0.2">
      <c r="A2112" s="182"/>
      <c r="B2112" s="191" t="s">
        <v>6</v>
      </c>
      <c r="C2112" s="182" t="s">
        <v>7</v>
      </c>
      <c r="D2112" s="182" t="s">
        <v>8</v>
      </c>
      <c r="E2112" s="218" t="s">
        <v>180</v>
      </c>
      <c r="F2112" s="218"/>
      <c r="G2112" s="192" t="s">
        <v>9</v>
      </c>
      <c r="H2112" s="191" t="s">
        <v>10</v>
      </c>
      <c r="I2112" s="191" t="s">
        <v>11</v>
      </c>
      <c r="J2112" s="191" t="s">
        <v>13</v>
      </c>
    </row>
    <row r="2113" spans="1:10" ht="36" customHeight="1" x14ac:dyDescent="0.2">
      <c r="A2113" s="183" t="s">
        <v>181</v>
      </c>
      <c r="B2113" s="75" t="s">
        <v>430</v>
      </c>
      <c r="C2113" s="183" t="s">
        <v>21</v>
      </c>
      <c r="D2113" s="183" t="s">
        <v>431</v>
      </c>
      <c r="E2113" s="249" t="s">
        <v>377</v>
      </c>
      <c r="F2113" s="249"/>
      <c r="G2113" s="76" t="s">
        <v>77</v>
      </c>
      <c r="H2113" s="77">
        <v>1</v>
      </c>
      <c r="I2113" s="78">
        <v>7.38</v>
      </c>
      <c r="J2113" s="78">
        <v>7.38</v>
      </c>
    </row>
    <row r="2114" spans="1:10" ht="24" customHeight="1" x14ac:dyDescent="0.2">
      <c r="A2114" s="179" t="s">
        <v>183</v>
      </c>
      <c r="B2114" s="79" t="s">
        <v>358</v>
      </c>
      <c r="C2114" s="179" t="s">
        <v>21</v>
      </c>
      <c r="D2114" s="179" t="s">
        <v>359</v>
      </c>
      <c r="E2114" s="250" t="s">
        <v>188</v>
      </c>
      <c r="F2114" s="250"/>
      <c r="G2114" s="80" t="s">
        <v>31</v>
      </c>
      <c r="H2114" s="81">
        <v>0.15</v>
      </c>
      <c r="I2114" s="82">
        <v>16.5</v>
      </c>
      <c r="J2114" s="82">
        <v>2.4700000000000002</v>
      </c>
    </row>
    <row r="2115" spans="1:10" ht="24" customHeight="1" x14ac:dyDescent="0.2">
      <c r="A2115" s="179" t="s">
        <v>183</v>
      </c>
      <c r="B2115" s="79" t="s">
        <v>356</v>
      </c>
      <c r="C2115" s="179" t="s">
        <v>21</v>
      </c>
      <c r="D2115" s="179" t="s">
        <v>357</v>
      </c>
      <c r="E2115" s="250" t="s">
        <v>188</v>
      </c>
      <c r="F2115" s="250"/>
      <c r="G2115" s="80" t="s">
        <v>31</v>
      </c>
      <c r="H2115" s="81">
        <v>0.15</v>
      </c>
      <c r="I2115" s="82">
        <v>20.21</v>
      </c>
      <c r="J2115" s="82">
        <v>3.03</v>
      </c>
    </row>
    <row r="2116" spans="1:10" ht="24" customHeight="1" x14ac:dyDescent="0.2">
      <c r="A2116" s="180" t="s">
        <v>191</v>
      </c>
      <c r="B2116" s="83" t="s">
        <v>560</v>
      </c>
      <c r="C2116" s="180" t="s">
        <v>21</v>
      </c>
      <c r="D2116" s="180" t="s">
        <v>561</v>
      </c>
      <c r="E2116" s="251" t="s">
        <v>194</v>
      </c>
      <c r="F2116" s="251"/>
      <c r="G2116" s="84" t="s">
        <v>77</v>
      </c>
      <c r="H2116" s="85">
        <v>7.0000000000000001E-3</v>
      </c>
      <c r="I2116" s="86">
        <v>57.7</v>
      </c>
      <c r="J2116" s="86">
        <v>0.4</v>
      </c>
    </row>
    <row r="2117" spans="1:10" ht="24" customHeight="1" x14ac:dyDescent="0.2">
      <c r="A2117" s="180" t="s">
        <v>191</v>
      </c>
      <c r="B2117" s="83" t="s">
        <v>828</v>
      </c>
      <c r="C2117" s="180" t="s">
        <v>21</v>
      </c>
      <c r="D2117" s="180" t="s">
        <v>829</v>
      </c>
      <c r="E2117" s="251" t="s">
        <v>194</v>
      </c>
      <c r="F2117" s="251"/>
      <c r="G2117" s="84" t="s">
        <v>77</v>
      </c>
      <c r="H2117" s="85">
        <v>1</v>
      </c>
      <c r="I2117" s="86">
        <v>0.88</v>
      </c>
      <c r="J2117" s="86">
        <v>0.88</v>
      </c>
    </row>
    <row r="2118" spans="1:10" ht="24" customHeight="1" x14ac:dyDescent="0.2">
      <c r="A2118" s="180" t="s">
        <v>191</v>
      </c>
      <c r="B2118" s="83" t="s">
        <v>562</v>
      </c>
      <c r="C2118" s="180" t="s">
        <v>21</v>
      </c>
      <c r="D2118" s="180" t="s">
        <v>563</v>
      </c>
      <c r="E2118" s="251" t="s">
        <v>194</v>
      </c>
      <c r="F2118" s="251"/>
      <c r="G2118" s="84" t="s">
        <v>77</v>
      </c>
      <c r="H2118" s="85">
        <v>0.05</v>
      </c>
      <c r="I2118" s="86">
        <v>1.72</v>
      </c>
      <c r="J2118" s="86">
        <v>0.08</v>
      </c>
    </row>
    <row r="2119" spans="1:10" ht="24" customHeight="1" x14ac:dyDescent="0.2">
      <c r="A2119" s="180" t="s">
        <v>191</v>
      </c>
      <c r="B2119" s="83" t="s">
        <v>564</v>
      </c>
      <c r="C2119" s="180" t="s">
        <v>21</v>
      </c>
      <c r="D2119" s="180" t="s">
        <v>565</v>
      </c>
      <c r="E2119" s="251" t="s">
        <v>194</v>
      </c>
      <c r="F2119" s="251"/>
      <c r="G2119" s="84" t="s">
        <v>77</v>
      </c>
      <c r="H2119" s="85">
        <v>8.0000000000000002E-3</v>
      </c>
      <c r="I2119" s="86">
        <v>65.38</v>
      </c>
      <c r="J2119" s="86">
        <v>0.52</v>
      </c>
    </row>
    <row r="2120" spans="1:10" ht="25.5" x14ac:dyDescent="0.2">
      <c r="A2120" s="181"/>
      <c r="B2120" s="181"/>
      <c r="C2120" s="181"/>
      <c r="D2120" s="181"/>
      <c r="E2120" s="181" t="s">
        <v>199</v>
      </c>
      <c r="F2120" s="87">
        <v>3.74</v>
      </c>
      <c r="G2120" s="181" t="s">
        <v>200</v>
      </c>
      <c r="H2120" s="87">
        <v>0</v>
      </c>
      <c r="I2120" s="181" t="s">
        <v>201</v>
      </c>
      <c r="J2120" s="87">
        <v>3.74</v>
      </c>
    </row>
    <row r="2121" spans="1:10" ht="15" thickBot="1" x14ac:dyDescent="0.25">
      <c r="A2121" s="181"/>
      <c r="B2121" s="181"/>
      <c r="C2121" s="181"/>
      <c r="D2121" s="181"/>
      <c r="E2121" s="181" t="s">
        <v>202</v>
      </c>
      <c r="F2121" s="87">
        <v>1.77</v>
      </c>
      <c r="G2121" s="181"/>
      <c r="H2121" s="252" t="s">
        <v>203</v>
      </c>
      <c r="I2121" s="252"/>
      <c r="J2121" s="87">
        <v>9.15</v>
      </c>
    </row>
    <row r="2122" spans="1:10" ht="0.95" customHeight="1" thickTop="1" x14ac:dyDescent="0.2">
      <c r="A2122" s="88"/>
      <c r="B2122" s="88"/>
      <c r="C2122" s="88"/>
      <c r="D2122" s="88"/>
      <c r="E2122" s="88"/>
      <c r="F2122" s="88"/>
      <c r="G2122" s="88"/>
      <c r="H2122" s="88"/>
      <c r="I2122" s="88"/>
      <c r="J2122" s="88"/>
    </row>
    <row r="2123" spans="1:10" ht="18" customHeight="1" x14ac:dyDescent="0.2">
      <c r="A2123" s="182"/>
      <c r="B2123" s="191" t="s">
        <v>6</v>
      </c>
      <c r="C2123" s="182" t="s">
        <v>7</v>
      </c>
      <c r="D2123" s="182" t="s">
        <v>8</v>
      </c>
      <c r="E2123" s="218" t="s">
        <v>180</v>
      </c>
      <c r="F2123" s="218"/>
      <c r="G2123" s="192" t="s">
        <v>9</v>
      </c>
      <c r="H2123" s="191" t="s">
        <v>10</v>
      </c>
      <c r="I2123" s="191" t="s">
        <v>11</v>
      </c>
      <c r="J2123" s="191" t="s">
        <v>13</v>
      </c>
    </row>
    <row r="2124" spans="1:10" ht="24" customHeight="1" x14ac:dyDescent="0.2">
      <c r="A2124" s="183" t="s">
        <v>181</v>
      </c>
      <c r="B2124" s="75" t="s">
        <v>408</v>
      </c>
      <c r="C2124" s="183" t="s">
        <v>21</v>
      </c>
      <c r="D2124" s="183" t="s">
        <v>409</v>
      </c>
      <c r="E2124" s="249" t="s">
        <v>188</v>
      </c>
      <c r="F2124" s="249"/>
      <c r="G2124" s="76" t="s">
        <v>31</v>
      </c>
      <c r="H2124" s="77">
        <v>1</v>
      </c>
      <c r="I2124" s="78">
        <v>20.059999999999999</v>
      </c>
      <c r="J2124" s="78">
        <v>20.059999999999999</v>
      </c>
    </row>
    <row r="2125" spans="1:10" ht="24" customHeight="1" x14ac:dyDescent="0.2">
      <c r="A2125" s="179" t="s">
        <v>183</v>
      </c>
      <c r="B2125" s="79" t="s">
        <v>707</v>
      </c>
      <c r="C2125" s="179" t="s">
        <v>21</v>
      </c>
      <c r="D2125" s="179" t="s">
        <v>708</v>
      </c>
      <c r="E2125" s="250" t="s">
        <v>188</v>
      </c>
      <c r="F2125" s="250"/>
      <c r="G2125" s="80" t="s">
        <v>31</v>
      </c>
      <c r="H2125" s="81">
        <v>1</v>
      </c>
      <c r="I2125" s="82">
        <v>0.16</v>
      </c>
      <c r="J2125" s="82">
        <v>0.16</v>
      </c>
    </row>
    <row r="2126" spans="1:10" ht="24" customHeight="1" x14ac:dyDescent="0.2">
      <c r="A2126" s="180" t="s">
        <v>191</v>
      </c>
      <c r="B2126" s="83" t="s">
        <v>570</v>
      </c>
      <c r="C2126" s="180" t="s">
        <v>21</v>
      </c>
      <c r="D2126" s="180" t="s">
        <v>571</v>
      </c>
      <c r="E2126" s="251" t="s">
        <v>222</v>
      </c>
      <c r="F2126" s="251"/>
      <c r="G2126" s="84" t="s">
        <v>31</v>
      </c>
      <c r="H2126" s="85">
        <v>1</v>
      </c>
      <c r="I2126" s="86">
        <v>2.83</v>
      </c>
      <c r="J2126" s="86">
        <v>2.83</v>
      </c>
    </row>
    <row r="2127" spans="1:10" ht="24" customHeight="1" x14ac:dyDescent="0.2">
      <c r="A2127" s="180" t="s">
        <v>191</v>
      </c>
      <c r="B2127" s="83" t="s">
        <v>582</v>
      </c>
      <c r="C2127" s="180" t="s">
        <v>21</v>
      </c>
      <c r="D2127" s="180" t="s">
        <v>583</v>
      </c>
      <c r="E2127" s="251" t="s">
        <v>204</v>
      </c>
      <c r="F2127" s="251"/>
      <c r="G2127" s="84" t="s">
        <v>31</v>
      </c>
      <c r="H2127" s="85">
        <v>1</v>
      </c>
      <c r="I2127" s="86">
        <v>1.26</v>
      </c>
      <c r="J2127" s="86">
        <v>1.26</v>
      </c>
    </row>
    <row r="2128" spans="1:10" ht="24" customHeight="1" x14ac:dyDescent="0.2">
      <c r="A2128" s="180" t="s">
        <v>191</v>
      </c>
      <c r="B2128" s="83" t="s">
        <v>220</v>
      </c>
      <c r="C2128" s="180" t="s">
        <v>21</v>
      </c>
      <c r="D2128" s="180" t="s">
        <v>221</v>
      </c>
      <c r="E2128" s="251" t="s">
        <v>222</v>
      </c>
      <c r="F2128" s="251"/>
      <c r="G2128" s="84" t="s">
        <v>31</v>
      </c>
      <c r="H2128" s="85">
        <v>1</v>
      </c>
      <c r="I2128" s="86">
        <v>0.81</v>
      </c>
      <c r="J2128" s="86">
        <v>0.81</v>
      </c>
    </row>
    <row r="2129" spans="1:10" ht="24" customHeight="1" x14ac:dyDescent="0.2">
      <c r="A2129" s="180" t="s">
        <v>191</v>
      </c>
      <c r="B2129" s="83" t="s">
        <v>584</v>
      </c>
      <c r="C2129" s="180" t="s">
        <v>21</v>
      </c>
      <c r="D2129" s="180" t="s">
        <v>585</v>
      </c>
      <c r="E2129" s="251" t="s">
        <v>204</v>
      </c>
      <c r="F2129" s="251"/>
      <c r="G2129" s="84" t="s">
        <v>31</v>
      </c>
      <c r="H2129" s="85">
        <v>1</v>
      </c>
      <c r="I2129" s="86">
        <v>0.45</v>
      </c>
      <c r="J2129" s="86">
        <v>0.45</v>
      </c>
    </row>
    <row r="2130" spans="1:10" ht="24" customHeight="1" x14ac:dyDescent="0.2">
      <c r="A2130" s="180" t="s">
        <v>191</v>
      </c>
      <c r="B2130" s="83" t="s">
        <v>709</v>
      </c>
      <c r="C2130" s="180" t="s">
        <v>21</v>
      </c>
      <c r="D2130" s="180" t="s">
        <v>710</v>
      </c>
      <c r="E2130" s="251" t="s">
        <v>219</v>
      </c>
      <c r="F2130" s="251"/>
      <c r="G2130" s="84" t="s">
        <v>31</v>
      </c>
      <c r="H2130" s="85">
        <v>1</v>
      </c>
      <c r="I2130" s="86">
        <v>13.61</v>
      </c>
      <c r="J2130" s="86">
        <v>13.61</v>
      </c>
    </row>
    <row r="2131" spans="1:10" ht="24" customHeight="1" x14ac:dyDescent="0.2">
      <c r="A2131" s="180" t="s">
        <v>191</v>
      </c>
      <c r="B2131" s="83" t="s">
        <v>223</v>
      </c>
      <c r="C2131" s="180" t="s">
        <v>21</v>
      </c>
      <c r="D2131" s="180" t="s">
        <v>224</v>
      </c>
      <c r="E2131" s="251" t="s">
        <v>225</v>
      </c>
      <c r="F2131" s="251"/>
      <c r="G2131" s="84" t="s">
        <v>31</v>
      </c>
      <c r="H2131" s="85">
        <v>1</v>
      </c>
      <c r="I2131" s="86">
        <v>0.06</v>
      </c>
      <c r="J2131" s="86">
        <v>0.06</v>
      </c>
    </row>
    <row r="2132" spans="1:10" ht="24" customHeight="1" x14ac:dyDescent="0.2">
      <c r="A2132" s="180" t="s">
        <v>191</v>
      </c>
      <c r="B2132" s="83" t="s">
        <v>576</v>
      </c>
      <c r="C2132" s="180" t="s">
        <v>21</v>
      </c>
      <c r="D2132" s="180" t="s">
        <v>577</v>
      </c>
      <c r="E2132" s="251" t="s">
        <v>320</v>
      </c>
      <c r="F2132" s="251"/>
      <c r="G2132" s="84" t="s">
        <v>31</v>
      </c>
      <c r="H2132" s="85">
        <v>1</v>
      </c>
      <c r="I2132" s="86">
        <v>0.88</v>
      </c>
      <c r="J2132" s="86">
        <v>0.88</v>
      </c>
    </row>
    <row r="2133" spans="1:10" ht="25.5" x14ac:dyDescent="0.2">
      <c r="A2133" s="181"/>
      <c r="B2133" s="181"/>
      <c r="C2133" s="181"/>
      <c r="D2133" s="181"/>
      <c r="E2133" s="181" t="s">
        <v>199</v>
      </c>
      <c r="F2133" s="87">
        <v>13.77</v>
      </c>
      <c r="G2133" s="181" t="s">
        <v>200</v>
      </c>
      <c r="H2133" s="87">
        <v>0</v>
      </c>
      <c r="I2133" s="181" t="s">
        <v>201</v>
      </c>
      <c r="J2133" s="87">
        <v>13.77</v>
      </c>
    </row>
    <row r="2134" spans="1:10" ht="15" thickBot="1" x14ac:dyDescent="0.25">
      <c r="A2134" s="181"/>
      <c r="B2134" s="181"/>
      <c r="C2134" s="181"/>
      <c r="D2134" s="181"/>
      <c r="E2134" s="181" t="s">
        <v>202</v>
      </c>
      <c r="F2134" s="87">
        <v>4.8099999999999996</v>
      </c>
      <c r="G2134" s="181"/>
      <c r="H2134" s="252" t="s">
        <v>203</v>
      </c>
      <c r="I2134" s="252"/>
      <c r="J2134" s="87">
        <v>24.87</v>
      </c>
    </row>
    <row r="2135" spans="1:10" ht="0.95" customHeight="1" thickTop="1" x14ac:dyDescent="0.2">
      <c r="A2135" s="88"/>
      <c r="B2135" s="88"/>
      <c r="C2135" s="88"/>
      <c r="D2135" s="88"/>
      <c r="E2135" s="88"/>
      <c r="F2135" s="88"/>
      <c r="G2135" s="88"/>
      <c r="H2135" s="88"/>
      <c r="I2135" s="88"/>
      <c r="J2135" s="88"/>
    </row>
    <row r="2136" spans="1:10" ht="18" customHeight="1" x14ac:dyDescent="0.2">
      <c r="A2136" s="182"/>
      <c r="B2136" s="191" t="s">
        <v>6</v>
      </c>
      <c r="C2136" s="182" t="s">
        <v>7</v>
      </c>
      <c r="D2136" s="182" t="s">
        <v>8</v>
      </c>
      <c r="E2136" s="218" t="s">
        <v>180</v>
      </c>
      <c r="F2136" s="218"/>
      <c r="G2136" s="192" t="s">
        <v>9</v>
      </c>
      <c r="H2136" s="191" t="s">
        <v>10</v>
      </c>
      <c r="I2136" s="191" t="s">
        <v>11</v>
      </c>
      <c r="J2136" s="191" t="s">
        <v>13</v>
      </c>
    </row>
    <row r="2137" spans="1:10" ht="24" customHeight="1" x14ac:dyDescent="0.2">
      <c r="A2137" s="183" t="s">
        <v>181</v>
      </c>
      <c r="B2137" s="75" t="s">
        <v>337</v>
      </c>
      <c r="C2137" s="183" t="s">
        <v>21</v>
      </c>
      <c r="D2137" s="183" t="s">
        <v>338</v>
      </c>
      <c r="E2137" s="249" t="s">
        <v>188</v>
      </c>
      <c r="F2137" s="249"/>
      <c r="G2137" s="76" t="s">
        <v>31</v>
      </c>
      <c r="H2137" s="77">
        <v>1</v>
      </c>
      <c r="I2137" s="78">
        <v>20.420000000000002</v>
      </c>
      <c r="J2137" s="78">
        <v>20.420000000000002</v>
      </c>
    </row>
    <row r="2138" spans="1:10" ht="24" customHeight="1" x14ac:dyDescent="0.2">
      <c r="A2138" s="179" t="s">
        <v>183</v>
      </c>
      <c r="B2138" s="79" t="s">
        <v>711</v>
      </c>
      <c r="C2138" s="179" t="s">
        <v>21</v>
      </c>
      <c r="D2138" s="179" t="s">
        <v>712</v>
      </c>
      <c r="E2138" s="250" t="s">
        <v>188</v>
      </c>
      <c r="F2138" s="250"/>
      <c r="G2138" s="80" t="s">
        <v>31</v>
      </c>
      <c r="H2138" s="81">
        <v>1</v>
      </c>
      <c r="I2138" s="82">
        <v>0.16</v>
      </c>
      <c r="J2138" s="82">
        <v>0.16</v>
      </c>
    </row>
    <row r="2139" spans="1:10" ht="24" customHeight="1" x14ac:dyDescent="0.2">
      <c r="A2139" s="180" t="s">
        <v>191</v>
      </c>
      <c r="B2139" s="83" t="s">
        <v>570</v>
      </c>
      <c r="C2139" s="180" t="s">
        <v>21</v>
      </c>
      <c r="D2139" s="180" t="s">
        <v>571</v>
      </c>
      <c r="E2139" s="251" t="s">
        <v>222</v>
      </c>
      <c r="F2139" s="251"/>
      <c r="G2139" s="84" t="s">
        <v>31</v>
      </c>
      <c r="H2139" s="85">
        <v>1</v>
      </c>
      <c r="I2139" s="86">
        <v>2.83</v>
      </c>
      <c r="J2139" s="86">
        <v>2.83</v>
      </c>
    </row>
    <row r="2140" spans="1:10" ht="24" customHeight="1" x14ac:dyDescent="0.2">
      <c r="A2140" s="180" t="s">
        <v>191</v>
      </c>
      <c r="B2140" s="83" t="s">
        <v>572</v>
      </c>
      <c r="C2140" s="180" t="s">
        <v>21</v>
      </c>
      <c r="D2140" s="180" t="s">
        <v>573</v>
      </c>
      <c r="E2140" s="251" t="s">
        <v>204</v>
      </c>
      <c r="F2140" s="251"/>
      <c r="G2140" s="84" t="s">
        <v>31</v>
      </c>
      <c r="H2140" s="85">
        <v>1</v>
      </c>
      <c r="I2140" s="86">
        <v>1.0900000000000001</v>
      </c>
      <c r="J2140" s="86">
        <v>1.0900000000000001</v>
      </c>
    </row>
    <row r="2141" spans="1:10" ht="24" customHeight="1" x14ac:dyDescent="0.2">
      <c r="A2141" s="180" t="s">
        <v>191</v>
      </c>
      <c r="B2141" s="83" t="s">
        <v>220</v>
      </c>
      <c r="C2141" s="180" t="s">
        <v>21</v>
      </c>
      <c r="D2141" s="180" t="s">
        <v>221</v>
      </c>
      <c r="E2141" s="251" t="s">
        <v>222</v>
      </c>
      <c r="F2141" s="251"/>
      <c r="G2141" s="84" t="s">
        <v>31</v>
      </c>
      <c r="H2141" s="85">
        <v>1</v>
      </c>
      <c r="I2141" s="86">
        <v>0.81</v>
      </c>
      <c r="J2141" s="86">
        <v>0.81</v>
      </c>
    </row>
    <row r="2142" spans="1:10" ht="24" customHeight="1" x14ac:dyDescent="0.2">
      <c r="A2142" s="180" t="s">
        <v>191</v>
      </c>
      <c r="B2142" s="83" t="s">
        <v>574</v>
      </c>
      <c r="C2142" s="180" t="s">
        <v>21</v>
      </c>
      <c r="D2142" s="180" t="s">
        <v>575</v>
      </c>
      <c r="E2142" s="251" t="s">
        <v>204</v>
      </c>
      <c r="F2142" s="251"/>
      <c r="G2142" s="84" t="s">
        <v>31</v>
      </c>
      <c r="H2142" s="85">
        <v>1</v>
      </c>
      <c r="I2142" s="86">
        <v>0.74</v>
      </c>
      <c r="J2142" s="86">
        <v>0.74</v>
      </c>
    </row>
    <row r="2143" spans="1:10" ht="24" customHeight="1" x14ac:dyDescent="0.2">
      <c r="A2143" s="180" t="s">
        <v>191</v>
      </c>
      <c r="B2143" s="83" t="s">
        <v>713</v>
      </c>
      <c r="C2143" s="180" t="s">
        <v>21</v>
      </c>
      <c r="D2143" s="180" t="s">
        <v>714</v>
      </c>
      <c r="E2143" s="251" t="s">
        <v>219</v>
      </c>
      <c r="F2143" s="251"/>
      <c r="G2143" s="84" t="s">
        <v>31</v>
      </c>
      <c r="H2143" s="85">
        <v>1</v>
      </c>
      <c r="I2143" s="86">
        <v>13.85</v>
      </c>
      <c r="J2143" s="86">
        <v>13.85</v>
      </c>
    </row>
    <row r="2144" spans="1:10" ht="24" customHeight="1" x14ac:dyDescent="0.2">
      <c r="A2144" s="180" t="s">
        <v>191</v>
      </c>
      <c r="B2144" s="83" t="s">
        <v>223</v>
      </c>
      <c r="C2144" s="180" t="s">
        <v>21</v>
      </c>
      <c r="D2144" s="180" t="s">
        <v>224</v>
      </c>
      <c r="E2144" s="251" t="s">
        <v>225</v>
      </c>
      <c r="F2144" s="251"/>
      <c r="G2144" s="84" t="s">
        <v>31</v>
      </c>
      <c r="H2144" s="85">
        <v>1</v>
      </c>
      <c r="I2144" s="86">
        <v>0.06</v>
      </c>
      <c r="J2144" s="86">
        <v>0.06</v>
      </c>
    </row>
    <row r="2145" spans="1:10" ht="24" customHeight="1" x14ac:dyDescent="0.2">
      <c r="A2145" s="180" t="s">
        <v>191</v>
      </c>
      <c r="B2145" s="83" t="s">
        <v>576</v>
      </c>
      <c r="C2145" s="180" t="s">
        <v>21</v>
      </c>
      <c r="D2145" s="180" t="s">
        <v>577</v>
      </c>
      <c r="E2145" s="251" t="s">
        <v>320</v>
      </c>
      <c r="F2145" s="251"/>
      <c r="G2145" s="84" t="s">
        <v>31</v>
      </c>
      <c r="H2145" s="85">
        <v>1</v>
      </c>
      <c r="I2145" s="86">
        <v>0.88</v>
      </c>
      <c r="J2145" s="86">
        <v>0.88</v>
      </c>
    </row>
    <row r="2146" spans="1:10" ht="25.5" x14ac:dyDescent="0.2">
      <c r="A2146" s="181"/>
      <c r="B2146" s="181"/>
      <c r="C2146" s="181"/>
      <c r="D2146" s="181"/>
      <c r="E2146" s="181" t="s">
        <v>199</v>
      </c>
      <c r="F2146" s="87">
        <v>14.01</v>
      </c>
      <c r="G2146" s="181" t="s">
        <v>200</v>
      </c>
      <c r="H2146" s="87">
        <v>0</v>
      </c>
      <c r="I2146" s="181" t="s">
        <v>201</v>
      </c>
      <c r="J2146" s="87">
        <v>14.01</v>
      </c>
    </row>
    <row r="2147" spans="1:10" ht="15" thickBot="1" x14ac:dyDescent="0.25">
      <c r="A2147" s="181"/>
      <c r="B2147" s="181"/>
      <c r="C2147" s="181"/>
      <c r="D2147" s="181"/>
      <c r="E2147" s="181" t="s">
        <v>202</v>
      </c>
      <c r="F2147" s="87">
        <v>4.8899999999999997</v>
      </c>
      <c r="G2147" s="181"/>
      <c r="H2147" s="252" t="s">
        <v>203</v>
      </c>
      <c r="I2147" s="252"/>
      <c r="J2147" s="87">
        <v>25.31</v>
      </c>
    </row>
    <row r="2148" spans="1:10" ht="0.95" customHeight="1" thickTop="1" x14ac:dyDescent="0.2">
      <c r="A2148" s="88"/>
      <c r="B2148" s="88"/>
      <c r="C2148" s="88"/>
      <c r="D2148" s="88"/>
      <c r="E2148" s="88"/>
      <c r="F2148" s="88"/>
      <c r="G2148" s="88"/>
      <c r="H2148" s="88"/>
      <c r="I2148" s="88"/>
      <c r="J2148" s="88"/>
    </row>
    <row r="2149" spans="1:10" ht="18" customHeight="1" x14ac:dyDescent="0.2">
      <c r="A2149" s="182"/>
      <c r="B2149" s="191" t="s">
        <v>6</v>
      </c>
      <c r="C2149" s="182" t="s">
        <v>7</v>
      </c>
      <c r="D2149" s="182" t="s">
        <v>8</v>
      </c>
      <c r="E2149" s="218" t="s">
        <v>180</v>
      </c>
      <c r="F2149" s="218"/>
      <c r="G2149" s="192" t="s">
        <v>9</v>
      </c>
      <c r="H2149" s="191" t="s">
        <v>10</v>
      </c>
      <c r="I2149" s="191" t="s">
        <v>11</v>
      </c>
      <c r="J2149" s="191" t="s">
        <v>13</v>
      </c>
    </row>
    <row r="2150" spans="1:10" ht="24" customHeight="1" x14ac:dyDescent="0.2">
      <c r="A2150" s="183" t="s">
        <v>181</v>
      </c>
      <c r="B2150" s="75" t="s">
        <v>599</v>
      </c>
      <c r="C2150" s="183" t="s">
        <v>21</v>
      </c>
      <c r="D2150" s="183" t="s">
        <v>600</v>
      </c>
      <c r="E2150" s="249" t="s">
        <v>188</v>
      </c>
      <c r="F2150" s="249"/>
      <c r="G2150" s="76" t="s">
        <v>31</v>
      </c>
      <c r="H2150" s="77">
        <v>1</v>
      </c>
      <c r="I2150" s="78">
        <v>19.16</v>
      </c>
      <c r="J2150" s="78">
        <v>19.16</v>
      </c>
    </row>
    <row r="2151" spans="1:10" ht="24" customHeight="1" x14ac:dyDescent="0.2">
      <c r="A2151" s="179" t="s">
        <v>183</v>
      </c>
      <c r="B2151" s="79" t="s">
        <v>715</v>
      </c>
      <c r="C2151" s="179" t="s">
        <v>21</v>
      </c>
      <c r="D2151" s="179" t="s">
        <v>716</v>
      </c>
      <c r="E2151" s="250" t="s">
        <v>188</v>
      </c>
      <c r="F2151" s="250"/>
      <c r="G2151" s="80" t="s">
        <v>31</v>
      </c>
      <c r="H2151" s="81">
        <v>1</v>
      </c>
      <c r="I2151" s="82">
        <v>0.27</v>
      </c>
      <c r="J2151" s="82">
        <v>0.27</v>
      </c>
    </row>
    <row r="2152" spans="1:10" ht="24" customHeight="1" x14ac:dyDescent="0.2">
      <c r="A2152" s="180" t="s">
        <v>191</v>
      </c>
      <c r="B2152" s="83" t="s">
        <v>570</v>
      </c>
      <c r="C2152" s="180" t="s">
        <v>21</v>
      </c>
      <c r="D2152" s="180" t="s">
        <v>571</v>
      </c>
      <c r="E2152" s="251" t="s">
        <v>222</v>
      </c>
      <c r="F2152" s="251"/>
      <c r="G2152" s="84" t="s">
        <v>31</v>
      </c>
      <c r="H2152" s="85">
        <v>1</v>
      </c>
      <c r="I2152" s="86">
        <v>2.83</v>
      </c>
      <c r="J2152" s="86">
        <v>2.83</v>
      </c>
    </row>
    <row r="2153" spans="1:10" ht="24" customHeight="1" x14ac:dyDescent="0.2">
      <c r="A2153" s="180" t="s">
        <v>191</v>
      </c>
      <c r="B2153" s="83" t="s">
        <v>619</v>
      </c>
      <c r="C2153" s="180" t="s">
        <v>21</v>
      </c>
      <c r="D2153" s="180" t="s">
        <v>620</v>
      </c>
      <c r="E2153" s="251" t="s">
        <v>204</v>
      </c>
      <c r="F2153" s="251"/>
      <c r="G2153" s="84" t="s">
        <v>31</v>
      </c>
      <c r="H2153" s="85">
        <v>1</v>
      </c>
      <c r="I2153" s="86">
        <v>1.07</v>
      </c>
      <c r="J2153" s="86">
        <v>1.07</v>
      </c>
    </row>
    <row r="2154" spans="1:10" ht="24" customHeight="1" x14ac:dyDescent="0.2">
      <c r="A2154" s="180" t="s">
        <v>191</v>
      </c>
      <c r="B2154" s="83" t="s">
        <v>220</v>
      </c>
      <c r="C2154" s="180" t="s">
        <v>21</v>
      </c>
      <c r="D2154" s="180" t="s">
        <v>221</v>
      </c>
      <c r="E2154" s="251" t="s">
        <v>222</v>
      </c>
      <c r="F2154" s="251"/>
      <c r="G2154" s="84" t="s">
        <v>31</v>
      </c>
      <c r="H2154" s="85">
        <v>1</v>
      </c>
      <c r="I2154" s="86">
        <v>0.81</v>
      </c>
      <c r="J2154" s="86">
        <v>0.81</v>
      </c>
    </row>
    <row r="2155" spans="1:10" ht="24" customHeight="1" x14ac:dyDescent="0.2">
      <c r="A2155" s="180" t="s">
        <v>191</v>
      </c>
      <c r="B2155" s="83" t="s">
        <v>621</v>
      </c>
      <c r="C2155" s="180" t="s">
        <v>21</v>
      </c>
      <c r="D2155" s="180" t="s">
        <v>622</v>
      </c>
      <c r="E2155" s="251" t="s">
        <v>204</v>
      </c>
      <c r="F2155" s="251"/>
      <c r="G2155" s="84" t="s">
        <v>31</v>
      </c>
      <c r="H2155" s="85">
        <v>1</v>
      </c>
      <c r="I2155" s="86">
        <v>0.78</v>
      </c>
      <c r="J2155" s="86">
        <v>0.78</v>
      </c>
    </row>
    <row r="2156" spans="1:10" ht="24" customHeight="1" x14ac:dyDescent="0.2">
      <c r="A2156" s="180" t="s">
        <v>191</v>
      </c>
      <c r="B2156" s="83" t="s">
        <v>717</v>
      </c>
      <c r="C2156" s="180" t="s">
        <v>21</v>
      </c>
      <c r="D2156" s="180" t="s">
        <v>718</v>
      </c>
      <c r="E2156" s="251" t="s">
        <v>219</v>
      </c>
      <c r="F2156" s="251"/>
      <c r="G2156" s="84" t="s">
        <v>31</v>
      </c>
      <c r="H2156" s="85">
        <v>1</v>
      </c>
      <c r="I2156" s="86">
        <v>12.46</v>
      </c>
      <c r="J2156" s="86">
        <v>12.46</v>
      </c>
    </row>
    <row r="2157" spans="1:10" ht="24" customHeight="1" x14ac:dyDescent="0.2">
      <c r="A2157" s="180" t="s">
        <v>191</v>
      </c>
      <c r="B2157" s="83" t="s">
        <v>223</v>
      </c>
      <c r="C2157" s="180" t="s">
        <v>21</v>
      </c>
      <c r="D2157" s="180" t="s">
        <v>224</v>
      </c>
      <c r="E2157" s="251" t="s">
        <v>225</v>
      </c>
      <c r="F2157" s="251"/>
      <c r="G2157" s="84" t="s">
        <v>31</v>
      </c>
      <c r="H2157" s="85">
        <v>1</v>
      </c>
      <c r="I2157" s="86">
        <v>0.06</v>
      </c>
      <c r="J2157" s="86">
        <v>0.06</v>
      </c>
    </row>
    <row r="2158" spans="1:10" ht="24" customHeight="1" x14ac:dyDescent="0.2">
      <c r="A2158" s="180" t="s">
        <v>191</v>
      </c>
      <c r="B2158" s="83" t="s">
        <v>576</v>
      </c>
      <c r="C2158" s="180" t="s">
        <v>21</v>
      </c>
      <c r="D2158" s="180" t="s">
        <v>577</v>
      </c>
      <c r="E2158" s="251" t="s">
        <v>320</v>
      </c>
      <c r="F2158" s="251"/>
      <c r="G2158" s="84" t="s">
        <v>31</v>
      </c>
      <c r="H2158" s="85">
        <v>1</v>
      </c>
      <c r="I2158" s="86">
        <v>0.88</v>
      </c>
      <c r="J2158" s="86">
        <v>0.88</v>
      </c>
    </row>
    <row r="2159" spans="1:10" ht="25.5" x14ac:dyDescent="0.2">
      <c r="A2159" s="181"/>
      <c r="B2159" s="181"/>
      <c r="C2159" s="181"/>
      <c r="D2159" s="181"/>
      <c r="E2159" s="181" t="s">
        <v>199</v>
      </c>
      <c r="F2159" s="87">
        <v>12.73</v>
      </c>
      <c r="G2159" s="181" t="s">
        <v>200</v>
      </c>
      <c r="H2159" s="87">
        <v>0</v>
      </c>
      <c r="I2159" s="181" t="s">
        <v>201</v>
      </c>
      <c r="J2159" s="87">
        <v>12.73</v>
      </c>
    </row>
    <row r="2160" spans="1:10" ht="15" thickBot="1" x14ac:dyDescent="0.25">
      <c r="A2160" s="181"/>
      <c r="B2160" s="181"/>
      <c r="C2160" s="181"/>
      <c r="D2160" s="181"/>
      <c r="E2160" s="181" t="s">
        <v>202</v>
      </c>
      <c r="F2160" s="87">
        <v>4.59</v>
      </c>
      <c r="G2160" s="181"/>
      <c r="H2160" s="252" t="s">
        <v>203</v>
      </c>
      <c r="I2160" s="252"/>
      <c r="J2160" s="87">
        <v>23.75</v>
      </c>
    </row>
    <row r="2161" spans="1:10" ht="0.95" customHeight="1" thickTop="1" x14ac:dyDescent="0.2">
      <c r="A2161" s="88"/>
      <c r="B2161" s="88"/>
      <c r="C2161" s="88"/>
      <c r="D2161" s="88"/>
      <c r="E2161" s="88"/>
      <c r="F2161" s="88"/>
      <c r="G2161" s="88"/>
      <c r="H2161" s="88"/>
      <c r="I2161" s="88"/>
      <c r="J2161" s="88"/>
    </row>
    <row r="2162" spans="1:10" ht="18" customHeight="1" x14ac:dyDescent="0.2">
      <c r="A2162" s="182"/>
      <c r="B2162" s="191" t="s">
        <v>6</v>
      </c>
      <c r="C2162" s="182" t="s">
        <v>7</v>
      </c>
      <c r="D2162" s="182" t="s">
        <v>8</v>
      </c>
      <c r="E2162" s="218" t="s">
        <v>180</v>
      </c>
      <c r="F2162" s="218"/>
      <c r="G2162" s="192" t="s">
        <v>9</v>
      </c>
      <c r="H2162" s="191" t="s">
        <v>10</v>
      </c>
      <c r="I2162" s="191" t="s">
        <v>11</v>
      </c>
      <c r="J2162" s="191" t="s">
        <v>13</v>
      </c>
    </row>
    <row r="2163" spans="1:10" ht="24" customHeight="1" x14ac:dyDescent="0.2">
      <c r="A2163" s="183" t="s">
        <v>181</v>
      </c>
      <c r="B2163" s="75" t="s">
        <v>265</v>
      </c>
      <c r="C2163" s="183" t="s">
        <v>21</v>
      </c>
      <c r="D2163" s="183" t="s">
        <v>266</v>
      </c>
      <c r="E2163" s="249" t="s">
        <v>188</v>
      </c>
      <c r="F2163" s="249"/>
      <c r="G2163" s="76" t="s">
        <v>31</v>
      </c>
      <c r="H2163" s="77">
        <v>1</v>
      </c>
      <c r="I2163" s="78">
        <v>16.53</v>
      </c>
      <c r="J2163" s="78">
        <v>16.53</v>
      </c>
    </row>
    <row r="2164" spans="1:10" ht="24" customHeight="1" x14ac:dyDescent="0.2">
      <c r="A2164" s="179" t="s">
        <v>183</v>
      </c>
      <c r="B2164" s="79" t="s">
        <v>719</v>
      </c>
      <c r="C2164" s="179" t="s">
        <v>21</v>
      </c>
      <c r="D2164" s="179" t="s">
        <v>720</v>
      </c>
      <c r="E2164" s="250" t="s">
        <v>188</v>
      </c>
      <c r="F2164" s="250"/>
      <c r="G2164" s="80" t="s">
        <v>31</v>
      </c>
      <c r="H2164" s="81">
        <v>1</v>
      </c>
      <c r="I2164" s="82">
        <v>0.1</v>
      </c>
      <c r="J2164" s="82">
        <v>0.1</v>
      </c>
    </row>
    <row r="2165" spans="1:10" ht="24" customHeight="1" x14ac:dyDescent="0.2">
      <c r="A2165" s="180" t="s">
        <v>191</v>
      </c>
      <c r="B2165" s="83" t="s">
        <v>570</v>
      </c>
      <c r="C2165" s="180" t="s">
        <v>21</v>
      </c>
      <c r="D2165" s="180" t="s">
        <v>571</v>
      </c>
      <c r="E2165" s="251" t="s">
        <v>222</v>
      </c>
      <c r="F2165" s="251"/>
      <c r="G2165" s="84" t="s">
        <v>31</v>
      </c>
      <c r="H2165" s="85">
        <v>1</v>
      </c>
      <c r="I2165" s="86">
        <v>2.83</v>
      </c>
      <c r="J2165" s="86">
        <v>2.83</v>
      </c>
    </row>
    <row r="2166" spans="1:10" ht="24" customHeight="1" x14ac:dyDescent="0.2">
      <c r="A2166" s="180" t="s">
        <v>191</v>
      </c>
      <c r="B2166" s="83" t="s">
        <v>635</v>
      </c>
      <c r="C2166" s="180" t="s">
        <v>21</v>
      </c>
      <c r="D2166" s="180" t="s">
        <v>636</v>
      </c>
      <c r="E2166" s="251" t="s">
        <v>204</v>
      </c>
      <c r="F2166" s="251"/>
      <c r="G2166" s="84" t="s">
        <v>31</v>
      </c>
      <c r="H2166" s="85">
        <v>1</v>
      </c>
      <c r="I2166" s="86">
        <v>0.76</v>
      </c>
      <c r="J2166" s="86">
        <v>0.76</v>
      </c>
    </row>
    <row r="2167" spans="1:10" ht="24" customHeight="1" x14ac:dyDescent="0.2">
      <c r="A2167" s="180" t="s">
        <v>191</v>
      </c>
      <c r="B2167" s="83" t="s">
        <v>637</v>
      </c>
      <c r="C2167" s="180" t="s">
        <v>21</v>
      </c>
      <c r="D2167" s="180" t="s">
        <v>638</v>
      </c>
      <c r="E2167" s="251" t="s">
        <v>204</v>
      </c>
      <c r="F2167" s="251"/>
      <c r="G2167" s="84" t="s">
        <v>31</v>
      </c>
      <c r="H2167" s="85">
        <v>1</v>
      </c>
      <c r="I2167" s="86">
        <v>0.01</v>
      </c>
      <c r="J2167" s="86">
        <v>0.01</v>
      </c>
    </row>
    <row r="2168" spans="1:10" ht="24" customHeight="1" x14ac:dyDescent="0.2">
      <c r="A2168" s="180" t="s">
        <v>191</v>
      </c>
      <c r="B2168" s="83" t="s">
        <v>220</v>
      </c>
      <c r="C2168" s="180" t="s">
        <v>21</v>
      </c>
      <c r="D2168" s="180" t="s">
        <v>221</v>
      </c>
      <c r="E2168" s="251" t="s">
        <v>222</v>
      </c>
      <c r="F2168" s="251"/>
      <c r="G2168" s="84" t="s">
        <v>31</v>
      </c>
      <c r="H2168" s="85">
        <v>1</v>
      </c>
      <c r="I2168" s="86">
        <v>0.81</v>
      </c>
      <c r="J2168" s="86">
        <v>0.81</v>
      </c>
    </row>
    <row r="2169" spans="1:10" ht="24" customHeight="1" x14ac:dyDescent="0.2">
      <c r="A2169" s="180" t="s">
        <v>191</v>
      </c>
      <c r="B2169" s="83" t="s">
        <v>1684</v>
      </c>
      <c r="C2169" s="180" t="s">
        <v>21</v>
      </c>
      <c r="D2169" s="180" t="s">
        <v>1685</v>
      </c>
      <c r="E2169" s="251" t="s">
        <v>219</v>
      </c>
      <c r="F2169" s="251"/>
      <c r="G2169" s="84" t="s">
        <v>31</v>
      </c>
      <c r="H2169" s="85">
        <v>1</v>
      </c>
      <c r="I2169" s="86">
        <v>11.08</v>
      </c>
      <c r="J2169" s="86">
        <v>11.08</v>
      </c>
    </row>
    <row r="2170" spans="1:10" ht="24" customHeight="1" x14ac:dyDescent="0.2">
      <c r="A2170" s="180" t="s">
        <v>191</v>
      </c>
      <c r="B2170" s="83" t="s">
        <v>223</v>
      </c>
      <c r="C2170" s="180" t="s">
        <v>21</v>
      </c>
      <c r="D2170" s="180" t="s">
        <v>224</v>
      </c>
      <c r="E2170" s="251" t="s">
        <v>225</v>
      </c>
      <c r="F2170" s="251"/>
      <c r="G2170" s="84" t="s">
        <v>31</v>
      </c>
      <c r="H2170" s="85">
        <v>1</v>
      </c>
      <c r="I2170" s="86">
        <v>0.06</v>
      </c>
      <c r="J2170" s="86">
        <v>0.06</v>
      </c>
    </row>
    <row r="2171" spans="1:10" ht="24" customHeight="1" x14ac:dyDescent="0.2">
      <c r="A2171" s="180" t="s">
        <v>191</v>
      </c>
      <c r="B2171" s="83" t="s">
        <v>576</v>
      </c>
      <c r="C2171" s="180" t="s">
        <v>21</v>
      </c>
      <c r="D2171" s="180" t="s">
        <v>577</v>
      </c>
      <c r="E2171" s="251" t="s">
        <v>320</v>
      </c>
      <c r="F2171" s="251"/>
      <c r="G2171" s="84" t="s">
        <v>31</v>
      </c>
      <c r="H2171" s="85">
        <v>1</v>
      </c>
      <c r="I2171" s="86">
        <v>0.88</v>
      </c>
      <c r="J2171" s="86">
        <v>0.88</v>
      </c>
    </row>
    <row r="2172" spans="1:10" ht="25.5" x14ac:dyDescent="0.2">
      <c r="A2172" s="181"/>
      <c r="B2172" s="181"/>
      <c r="C2172" s="181"/>
      <c r="D2172" s="181"/>
      <c r="E2172" s="181" t="s">
        <v>199</v>
      </c>
      <c r="F2172" s="87">
        <v>11.18</v>
      </c>
      <c r="G2172" s="181" t="s">
        <v>200</v>
      </c>
      <c r="H2172" s="87">
        <v>0</v>
      </c>
      <c r="I2172" s="181" t="s">
        <v>201</v>
      </c>
      <c r="J2172" s="87">
        <v>11.18</v>
      </c>
    </row>
    <row r="2173" spans="1:10" ht="15" thickBot="1" x14ac:dyDescent="0.25">
      <c r="A2173" s="181"/>
      <c r="B2173" s="181"/>
      <c r="C2173" s="181"/>
      <c r="D2173" s="181"/>
      <c r="E2173" s="181" t="s">
        <v>202</v>
      </c>
      <c r="F2173" s="87">
        <v>3.96</v>
      </c>
      <c r="G2173" s="181"/>
      <c r="H2173" s="252" t="s">
        <v>203</v>
      </c>
      <c r="I2173" s="252"/>
      <c r="J2173" s="87">
        <v>20.49</v>
      </c>
    </row>
    <row r="2174" spans="1:10" ht="0.95" customHeight="1" thickTop="1" x14ac:dyDescent="0.2">
      <c r="A2174" s="88"/>
      <c r="B2174" s="88"/>
      <c r="C2174" s="88"/>
      <c r="D2174" s="88"/>
      <c r="E2174" s="88"/>
      <c r="F2174" s="88"/>
      <c r="G2174" s="88"/>
      <c r="H2174" s="88"/>
      <c r="I2174" s="88"/>
      <c r="J2174" s="88"/>
    </row>
    <row r="2175" spans="1:10" ht="18" customHeight="1" x14ac:dyDescent="0.2">
      <c r="A2175" s="182"/>
      <c r="B2175" s="191" t="s">
        <v>6</v>
      </c>
      <c r="C2175" s="182" t="s">
        <v>7</v>
      </c>
      <c r="D2175" s="182" t="s">
        <v>8</v>
      </c>
      <c r="E2175" s="218" t="s">
        <v>180</v>
      </c>
      <c r="F2175" s="218"/>
      <c r="G2175" s="192" t="s">
        <v>9</v>
      </c>
      <c r="H2175" s="191" t="s">
        <v>10</v>
      </c>
      <c r="I2175" s="191" t="s">
        <v>11</v>
      </c>
      <c r="J2175" s="191" t="s">
        <v>13</v>
      </c>
    </row>
    <row r="2176" spans="1:10" ht="24" customHeight="1" x14ac:dyDescent="0.2">
      <c r="A2176" s="183" t="s">
        <v>181</v>
      </c>
      <c r="B2176" s="75" t="s">
        <v>2171</v>
      </c>
      <c r="C2176" s="183" t="s">
        <v>21</v>
      </c>
      <c r="D2176" s="183" t="s">
        <v>2172</v>
      </c>
      <c r="E2176" s="249" t="s">
        <v>188</v>
      </c>
      <c r="F2176" s="249"/>
      <c r="G2176" s="76" t="s">
        <v>31</v>
      </c>
      <c r="H2176" s="77">
        <v>1</v>
      </c>
      <c r="I2176" s="78">
        <v>17.93</v>
      </c>
      <c r="J2176" s="78">
        <v>17.93</v>
      </c>
    </row>
    <row r="2177" spans="1:10" ht="24" customHeight="1" x14ac:dyDescent="0.2">
      <c r="A2177" s="179" t="s">
        <v>183</v>
      </c>
      <c r="B2177" s="79" t="s">
        <v>2181</v>
      </c>
      <c r="C2177" s="179" t="s">
        <v>21</v>
      </c>
      <c r="D2177" s="179" t="s">
        <v>2182</v>
      </c>
      <c r="E2177" s="250" t="s">
        <v>188</v>
      </c>
      <c r="F2177" s="250"/>
      <c r="G2177" s="80" t="s">
        <v>31</v>
      </c>
      <c r="H2177" s="81">
        <v>1</v>
      </c>
      <c r="I2177" s="82">
        <v>0.05</v>
      </c>
      <c r="J2177" s="82">
        <v>0.05</v>
      </c>
    </row>
    <row r="2178" spans="1:10" ht="24" customHeight="1" x14ac:dyDescent="0.2">
      <c r="A2178" s="180" t="s">
        <v>191</v>
      </c>
      <c r="B2178" s="83" t="s">
        <v>570</v>
      </c>
      <c r="C2178" s="180" t="s">
        <v>21</v>
      </c>
      <c r="D2178" s="180" t="s">
        <v>571</v>
      </c>
      <c r="E2178" s="251" t="s">
        <v>222</v>
      </c>
      <c r="F2178" s="251"/>
      <c r="G2178" s="84" t="s">
        <v>31</v>
      </c>
      <c r="H2178" s="85">
        <v>1</v>
      </c>
      <c r="I2178" s="86">
        <v>2.83</v>
      </c>
      <c r="J2178" s="86">
        <v>2.83</v>
      </c>
    </row>
    <row r="2179" spans="1:10" ht="24" customHeight="1" x14ac:dyDescent="0.2">
      <c r="A2179" s="180" t="s">
        <v>191</v>
      </c>
      <c r="B2179" s="83" t="s">
        <v>635</v>
      </c>
      <c r="C2179" s="180" t="s">
        <v>21</v>
      </c>
      <c r="D2179" s="180" t="s">
        <v>636</v>
      </c>
      <c r="E2179" s="251" t="s">
        <v>204</v>
      </c>
      <c r="F2179" s="251"/>
      <c r="G2179" s="84" t="s">
        <v>31</v>
      </c>
      <c r="H2179" s="85">
        <v>1</v>
      </c>
      <c r="I2179" s="86">
        <v>0.76</v>
      </c>
      <c r="J2179" s="86">
        <v>0.76</v>
      </c>
    </row>
    <row r="2180" spans="1:10" ht="24" customHeight="1" x14ac:dyDescent="0.2">
      <c r="A2180" s="180" t="s">
        <v>191</v>
      </c>
      <c r="B2180" s="83" t="s">
        <v>637</v>
      </c>
      <c r="C2180" s="180" t="s">
        <v>21</v>
      </c>
      <c r="D2180" s="180" t="s">
        <v>638</v>
      </c>
      <c r="E2180" s="251" t="s">
        <v>204</v>
      </c>
      <c r="F2180" s="251"/>
      <c r="G2180" s="84" t="s">
        <v>31</v>
      </c>
      <c r="H2180" s="85">
        <v>1</v>
      </c>
      <c r="I2180" s="86">
        <v>0.01</v>
      </c>
      <c r="J2180" s="86">
        <v>0.01</v>
      </c>
    </row>
    <row r="2181" spans="1:10" ht="24" customHeight="1" x14ac:dyDescent="0.2">
      <c r="A2181" s="180" t="s">
        <v>191</v>
      </c>
      <c r="B2181" s="83" t="s">
        <v>220</v>
      </c>
      <c r="C2181" s="180" t="s">
        <v>21</v>
      </c>
      <c r="D2181" s="180" t="s">
        <v>221</v>
      </c>
      <c r="E2181" s="251" t="s">
        <v>222</v>
      </c>
      <c r="F2181" s="251"/>
      <c r="G2181" s="84" t="s">
        <v>31</v>
      </c>
      <c r="H2181" s="85">
        <v>1</v>
      </c>
      <c r="I2181" s="86">
        <v>0.81</v>
      </c>
      <c r="J2181" s="86">
        <v>0.81</v>
      </c>
    </row>
    <row r="2182" spans="1:10" ht="24" customHeight="1" x14ac:dyDescent="0.2">
      <c r="A2182" s="180" t="s">
        <v>191</v>
      </c>
      <c r="B2182" s="83" t="s">
        <v>2183</v>
      </c>
      <c r="C2182" s="180" t="s">
        <v>21</v>
      </c>
      <c r="D2182" s="180" t="s">
        <v>2184</v>
      </c>
      <c r="E2182" s="251" t="s">
        <v>219</v>
      </c>
      <c r="F2182" s="251"/>
      <c r="G2182" s="84" t="s">
        <v>31</v>
      </c>
      <c r="H2182" s="85">
        <v>1</v>
      </c>
      <c r="I2182" s="86">
        <v>12.53</v>
      </c>
      <c r="J2182" s="86">
        <v>12.53</v>
      </c>
    </row>
    <row r="2183" spans="1:10" ht="24" customHeight="1" x14ac:dyDescent="0.2">
      <c r="A2183" s="180" t="s">
        <v>191</v>
      </c>
      <c r="B2183" s="83" t="s">
        <v>223</v>
      </c>
      <c r="C2183" s="180" t="s">
        <v>21</v>
      </c>
      <c r="D2183" s="180" t="s">
        <v>224</v>
      </c>
      <c r="E2183" s="251" t="s">
        <v>225</v>
      </c>
      <c r="F2183" s="251"/>
      <c r="G2183" s="84" t="s">
        <v>31</v>
      </c>
      <c r="H2183" s="85">
        <v>1</v>
      </c>
      <c r="I2183" s="86">
        <v>0.06</v>
      </c>
      <c r="J2183" s="86">
        <v>0.06</v>
      </c>
    </row>
    <row r="2184" spans="1:10" ht="24" customHeight="1" x14ac:dyDescent="0.2">
      <c r="A2184" s="180" t="s">
        <v>191</v>
      </c>
      <c r="B2184" s="83" t="s">
        <v>576</v>
      </c>
      <c r="C2184" s="180" t="s">
        <v>21</v>
      </c>
      <c r="D2184" s="180" t="s">
        <v>577</v>
      </c>
      <c r="E2184" s="251" t="s">
        <v>320</v>
      </c>
      <c r="F2184" s="251"/>
      <c r="G2184" s="84" t="s">
        <v>31</v>
      </c>
      <c r="H2184" s="85">
        <v>1</v>
      </c>
      <c r="I2184" s="86">
        <v>0.88</v>
      </c>
      <c r="J2184" s="86">
        <v>0.88</v>
      </c>
    </row>
    <row r="2185" spans="1:10" ht="25.5" x14ac:dyDescent="0.2">
      <c r="A2185" s="181"/>
      <c r="B2185" s="181"/>
      <c r="C2185" s="181"/>
      <c r="D2185" s="181"/>
      <c r="E2185" s="181" t="s">
        <v>199</v>
      </c>
      <c r="F2185" s="87">
        <v>12.58</v>
      </c>
      <c r="G2185" s="181" t="s">
        <v>200</v>
      </c>
      <c r="H2185" s="87">
        <v>0</v>
      </c>
      <c r="I2185" s="181" t="s">
        <v>201</v>
      </c>
      <c r="J2185" s="87">
        <v>12.58</v>
      </c>
    </row>
    <row r="2186" spans="1:10" ht="15" thickBot="1" x14ac:dyDescent="0.25">
      <c r="A2186" s="181"/>
      <c r="B2186" s="181"/>
      <c r="C2186" s="181"/>
      <c r="D2186" s="181"/>
      <c r="E2186" s="181" t="s">
        <v>202</v>
      </c>
      <c r="F2186" s="87">
        <v>4.3</v>
      </c>
      <c r="G2186" s="181"/>
      <c r="H2186" s="252" t="s">
        <v>203</v>
      </c>
      <c r="I2186" s="252"/>
      <c r="J2186" s="87">
        <v>22.23</v>
      </c>
    </row>
    <row r="2187" spans="1:10" ht="0.95" customHeight="1" thickTop="1" x14ac:dyDescent="0.2">
      <c r="A2187" s="88"/>
      <c r="B2187" s="88"/>
      <c r="C2187" s="88"/>
      <c r="D2187" s="88"/>
      <c r="E2187" s="88"/>
      <c r="F2187" s="88"/>
      <c r="G2187" s="88"/>
      <c r="H2187" s="88"/>
      <c r="I2187" s="88"/>
      <c r="J2187" s="88"/>
    </row>
    <row r="2188" spans="1:10" ht="18" customHeight="1" x14ac:dyDescent="0.2">
      <c r="A2188" s="182"/>
      <c r="B2188" s="191" t="s">
        <v>6</v>
      </c>
      <c r="C2188" s="182" t="s">
        <v>7</v>
      </c>
      <c r="D2188" s="182" t="s">
        <v>8</v>
      </c>
      <c r="E2188" s="218" t="s">
        <v>180</v>
      </c>
      <c r="F2188" s="218"/>
      <c r="G2188" s="192" t="s">
        <v>9</v>
      </c>
      <c r="H2188" s="191" t="s">
        <v>10</v>
      </c>
      <c r="I2188" s="191" t="s">
        <v>11</v>
      </c>
      <c r="J2188" s="191" t="s">
        <v>13</v>
      </c>
    </row>
    <row r="2189" spans="1:10" ht="24" customHeight="1" x14ac:dyDescent="0.2">
      <c r="A2189" s="183" t="s">
        <v>181</v>
      </c>
      <c r="B2189" s="75" t="s">
        <v>605</v>
      </c>
      <c r="C2189" s="183" t="s">
        <v>21</v>
      </c>
      <c r="D2189" s="183" t="s">
        <v>606</v>
      </c>
      <c r="E2189" s="249" t="s">
        <v>188</v>
      </c>
      <c r="F2189" s="249"/>
      <c r="G2189" s="76" t="s">
        <v>31</v>
      </c>
      <c r="H2189" s="77">
        <v>1</v>
      </c>
      <c r="I2189" s="78">
        <v>16.98</v>
      </c>
      <c r="J2189" s="78">
        <v>16.98</v>
      </c>
    </row>
    <row r="2190" spans="1:10" ht="36" customHeight="1" x14ac:dyDescent="0.2">
      <c r="A2190" s="179" t="s">
        <v>183</v>
      </c>
      <c r="B2190" s="79" t="s">
        <v>721</v>
      </c>
      <c r="C2190" s="179" t="s">
        <v>21</v>
      </c>
      <c r="D2190" s="179" t="s">
        <v>722</v>
      </c>
      <c r="E2190" s="250" t="s">
        <v>188</v>
      </c>
      <c r="F2190" s="250"/>
      <c r="G2190" s="80" t="s">
        <v>31</v>
      </c>
      <c r="H2190" s="81">
        <v>1</v>
      </c>
      <c r="I2190" s="82">
        <v>7.0000000000000007E-2</v>
      </c>
      <c r="J2190" s="82">
        <v>7.0000000000000007E-2</v>
      </c>
    </row>
    <row r="2191" spans="1:10" ht="24" customHeight="1" x14ac:dyDescent="0.2">
      <c r="A2191" s="180" t="s">
        <v>191</v>
      </c>
      <c r="B2191" s="83" t="s">
        <v>570</v>
      </c>
      <c r="C2191" s="180" t="s">
        <v>21</v>
      </c>
      <c r="D2191" s="180" t="s">
        <v>571</v>
      </c>
      <c r="E2191" s="251" t="s">
        <v>222</v>
      </c>
      <c r="F2191" s="251"/>
      <c r="G2191" s="84" t="s">
        <v>31</v>
      </c>
      <c r="H2191" s="85">
        <v>1</v>
      </c>
      <c r="I2191" s="86">
        <v>2.83</v>
      </c>
      <c r="J2191" s="86">
        <v>2.83</v>
      </c>
    </row>
    <row r="2192" spans="1:10" ht="24" customHeight="1" x14ac:dyDescent="0.2">
      <c r="A2192" s="180" t="s">
        <v>191</v>
      </c>
      <c r="B2192" s="83" t="s">
        <v>635</v>
      </c>
      <c r="C2192" s="180" t="s">
        <v>21</v>
      </c>
      <c r="D2192" s="180" t="s">
        <v>636</v>
      </c>
      <c r="E2192" s="251" t="s">
        <v>204</v>
      </c>
      <c r="F2192" s="251"/>
      <c r="G2192" s="84" t="s">
        <v>31</v>
      </c>
      <c r="H2192" s="85">
        <v>1</v>
      </c>
      <c r="I2192" s="86">
        <v>0.76</v>
      </c>
      <c r="J2192" s="86">
        <v>0.76</v>
      </c>
    </row>
    <row r="2193" spans="1:10" ht="24" customHeight="1" x14ac:dyDescent="0.2">
      <c r="A2193" s="180" t="s">
        <v>191</v>
      </c>
      <c r="B2193" s="83" t="s">
        <v>220</v>
      </c>
      <c r="C2193" s="180" t="s">
        <v>21</v>
      </c>
      <c r="D2193" s="180" t="s">
        <v>221</v>
      </c>
      <c r="E2193" s="251" t="s">
        <v>222</v>
      </c>
      <c r="F2193" s="251"/>
      <c r="G2193" s="84" t="s">
        <v>31</v>
      </c>
      <c r="H2193" s="85">
        <v>1</v>
      </c>
      <c r="I2193" s="86">
        <v>0.81</v>
      </c>
      <c r="J2193" s="86">
        <v>0.81</v>
      </c>
    </row>
    <row r="2194" spans="1:10" ht="24" customHeight="1" x14ac:dyDescent="0.2">
      <c r="A2194" s="180" t="s">
        <v>191</v>
      </c>
      <c r="B2194" s="83" t="s">
        <v>637</v>
      </c>
      <c r="C2194" s="180" t="s">
        <v>21</v>
      </c>
      <c r="D2194" s="180" t="s">
        <v>638</v>
      </c>
      <c r="E2194" s="251" t="s">
        <v>204</v>
      </c>
      <c r="F2194" s="251"/>
      <c r="G2194" s="84" t="s">
        <v>31</v>
      </c>
      <c r="H2194" s="85">
        <v>1</v>
      </c>
      <c r="I2194" s="86">
        <v>0.01</v>
      </c>
      <c r="J2194" s="86">
        <v>0.01</v>
      </c>
    </row>
    <row r="2195" spans="1:10" ht="24" customHeight="1" x14ac:dyDescent="0.2">
      <c r="A2195" s="180" t="s">
        <v>191</v>
      </c>
      <c r="B2195" s="83" t="s">
        <v>723</v>
      </c>
      <c r="C2195" s="180" t="s">
        <v>21</v>
      </c>
      <c r="D2195" s="180" t="s">
        <v>724</v>
      </c>
      <c r="E2195" s="251" t="s">
        <v>219</v>
      </c>
      <c r="F2195" s="251"/>
      <c r="G2195" s="84" t="s">
        <v>31</v>
      </c>
      <c r="H2195" s="85">
        <v>1</v>
      </c>
      <c r="I2195" s="86">
        <v>11.56</v>
      </c>
      <c r="J2195" s="86">
        <v>11.56</v>
      </c>
    </row>
    <row r="2196" spans="1:10" ht="24" customHeight="1" x14ac:dyDescent="0.2">
      <c r="A2196" s="180" t="s">
        <v>191</v>
      </c>
      <c r="B2196" s="83" t="s">
        <v>223</v>
      </c>
      <c r="C2196" s="180" t="s">
        <v>21</v>
      </c>
      <c r="D2196" s="180" t="s">
        <v>224</v>
      </c>
      <c r="E2196" s="251" t="s">
        <v>225</v>
      </c>
      <c r="F2196" s="251"/>
      <c r="G2196" s="84" t="s">
        <v>31</v>
      </c>
      <c r="H2196" s="85">
        <v>1</v>
      </c>
      <c r="I2196" s="86">
        <v>0.06</v>
      </c>
      <c r="J2196" s="86">
        <v>0.06</v>
      </c>
    </row>
    <row r="2197" spans="1:10" ht="24" customHeight="1" x14ac:dyDescent="0.2">
      <c r="A2197" s="180" t="s">
        <v>191</v>
      </c>
      <c r="B2197" s="83" t="s">
        <v>576</v>
      </c>
      <c r="C2197" s="180" t="s">
        <v>21</v>
      </c>
      <c r="D2197" s="180" t="s">
        <v>577</v>
      </c>
      <c r="E2197" s="251" t="s">
        <v>320</v>
      </c>
      <c r="F2197" s="251"/>
      <c r="G2197" s="84" t="s">
        <v>31</v>
      </c>
      <c r="H2197" s="85">
        <v>1</v>
      </c>
      <c r="I2197" s="86">
        <v>0.88</v>
      </c>
      <c r="J2197" s="86">
        <v>0.88</v>
      </c>
    </row>
    <row r="2198" spans="1:10" ht="25.5" x14ac:dyDescent="0.2">
      <c r="A2198" s="181"/>
      <c r="B2198" s="181"/>
      <c r="C2198" s="181"/>
      <c r="D2198" s="181"/>
      <c r="E2198" s="181" t="s">
        <v>199</v>
      </c>
      <c r="F2198" s="87">
        <v>11.63</v>
      </c>
      <c r="G2198" s="181" t="s">
        <v>200</v>
      </c>
      <c r="H2198" s="87">
        <v>0</v>
      </c>
      <c r="I2198" s="181" t="s">
        <v>201</v>
      </c>
      <c r="J2198" s="87">
        <v>11.63</v>
      </c>
    </row>
    <row r="2199" spans="1:10" ht="15" thickBot="1" x14ac:dyDescent="0.25">
      <c r="A2199" s="181"/>
      <c r="B2199" s="181"/>
      <c r="C2199" s="181"/>
      <c r="D2199" s="181"/>
      <c r="E2199" s="181" t="s">
        <v>202</v>
      </c>
      <c r="F2199" s="87">
        <v>4.07</v>
      </c>
      <c r="G2199" s="181"/>
      <c r="H2199" s="252" t="s">
        <v>203</v>
      </c>
      <c r="I2199" s="252"/>
      <c r="J2199" s="87">
        <v>21.05</v>
      </c>
    </row>
    <row r="2200" spans="1:10" ht="0.95" customHeight="1" thickTop="1" x14ac:dyDescent="0.2">
      <c r="A2200" s="88"/>
      <c r="B2200" s="88"/>
      <c r="C2200" s="88"/>
      <c r="D2200" s="88"/>
      <c r="E2200" s="88"/>
      <c r="F2200" s="88"/>
      <c r="G2200" s="88"/>
      <c r="H2200" s="88"/>
      <c r="I2200" s="88"/>
      <c r="J2200" s="88"/>
    </row>
    <row r="2201" spans="1:10" ht="18" customHeight="1" x14ac:dyDescent="0.2">
      <c r="A2201" s="182"/>
      <c r="B2201" s="191" t="s">
        <v>6</v>
      </c>
      <c r="C2201" s="182" t="s">
        <v>7</v>
      </c>
      <c r="D2201" s="182" t="s">
        <v>8</v>
      </c>
      <c r="E2201" s="218" t="s">
        <v>180</v>
      </c>
      <c r="F2201" s="218"/>
      <c r="G2201" s="192" t="s">
        <v>9</v>
      </c>
      <c r="H2201" s="191" t="s">
        <v>10</v>
      </c>
      <c r="I2201" s="191" t="s">
        <v>11</v>
      </c>
      <c r="J2201" s="191" t="s">
        <v>13</v>
      </c>
    </row>
    <row r="2202" spans="1:10" ht="24" customHeight="1" x14ac:dyDescent="0.2">
      <c r="A2202" s="183" t="s">
        <v>181</v>
      </c>
      <c r="B2202" s="75" t="s">
        <v>816</v>
      </c>
      <c r="C2202" s="183" t="s">
        <v>21</v>
      </c>
      <c r="D2202" s="183" t="s">
        <v>817</v>
      </c>
      <c r="E2202" s="249" t="s">
        <v>188</v>
      </c>
      <c r="F2202" s="249"/>
      <c r="G2202" s="76" t="s">
        <v>31</v>
      </c>
      <c r="H2202" s="77">
        <v>1</v>
      </c>
      <c r="I2202" s="78">
        <v>17.579999999999998</v>
      </c>
      <c r="J2202" s="78">
        <v>17.579999999999998</v>
      </c>
    </row>
    <row r="2203" spans="1:10" ht="24" customHeight="1" x14ac:dyDescent="0.2">
      <c r="A2203" s="179" t="s">
        <v>183</v>
      </c>
      <c r="B2203" s="79" t="s">
        <v>725</v>
      </c>
      <c r="C2203" s="179" t="s">
        <v>21</v>
      </c>
      <c r="D2203" s="179" t="s">
        <v>726</v>
      </c>
      <c r="E2203" s="250" t="s">
        <v>188</v>
      </c>
      <c r="F2203" s="250"/>
      <c r="G2203" s="80" t="s">
        <v>31</v>
      </c>
      <c r="H2203" s="81">
        <v>1</v>
      </c>
      <c r="I2203" s="82">
        <v>0.16</v>
      </c>
      <c r="J2203" s="82">
        <v>0.16</v>
      </c>
    </row>
    <row r="2204" spans="1:10" ht="24" customHeight="1" x14ac:dyDescent="0.2">
      <c r="A2204" s="180" t="s">
        <v>191</v>
      </c>
      <c r="B2204" s="83" t="s">
        <v>570</v>
      </c>
      <c r="C2204" s="180" t="s">
        <v>21</v>
      </c>
      <c r="D2204" s="180" t="s">
        <v>571</v>
      </c>
      <c r="E2204" s="251" t="s">
        <v>222</v>
      </c>
      <c r="F2204" s="251"/>
      <c r="G2204" s="84" t="s">
        <v>31</v>
      </c>
      <c r="H2204" s="85">
        <v>1</v>
      </c>
      <c r="I2204" s="86">
        <v>2.83</v>
      </c>
      <c r="J2204" s="86">
        <v>2.83</v>
      </c>
    </row>
    <row r="2205" spans="1:10" ht="24" customHeight="1" x14ac:dyDescent="0.2">
      <c r="A2205" s="180" t="s">
        <v>191</v>
      </c>
      <c r="B2205" s="83" t="s">
        <v>635</v>
      </c>
      <c r="C2205" s="180" t="s">
        <v>21</v>
      </c>
      <c r="D2205" s="180" t="s">
        <v>636</v>
      </c>
      <c r="E2205" s="251" t="s">
        <v>204</v>
      </c>
      <c r="F2205" s="251"/>
      <c r="G2205" s="84" t="s">
        <v>31</v>
      </c>
      <c r="H2205" s="85">
        <v>1</v>
      </c>
      <c r="I2205" s="86">
        <v>0.76</v>
      </c>
      <c r="J2205" s="86">
        <v>0.76</v>
      </c>
    </row>
    <row r="2206" spans="1:10" ht="24" customHeight="1" x14ac:dyDescent="0.2">
      <c r="A2206" s="180" t="s">
        <v>191</v>
      </c>
      <c r="B2206" s="83" t="s">
        <v>220</v>
      </c>
      <c r="C2206" s="180" t="s">
        <v>21</v>
      </c>
      <c r="D2206" s="180" t="s">
        <v>221</v>
      </c>
      <c r="E2206" s="251" t="s">
        <v>222</v>
      </c>
      <c r="F2206" s="251"/>
      <c r="G2206" s="84" t="s">
        <v>31</v>
      </c>
      <c r="H2206" s="85">
        <v>1</v>
      </c>
      <c r="I2206" s="86">
        <v>0.81</v>
      </c>
      <c r="J2206" s="86">
        <v>0.81</v>
      </c>
    </row>
    <row r="2207" spans="1:10" ht="24" customHeight="1" x14ac:dyDescent="0.2">
      <c r="A2207" s="180" t="s">
        <v>191</v>
      </c>
      <c r="B2207" s="83" t="s">
        <v>637</v>
      </c>
      <c r="C2207" s="180" t="s">
        <v>21</v>
      </c>
      <c r="D2207" s="180" t="s">
        <v>638</v>
      </c>
      <c r="E2207" s="251" t="s">
        <v>204</v>
      </c>
      <c r="F2207" s="251"/>
      <c r="G2207" s="84" t="s">
        <v>31</v>
      </c>
      <c r="H2207" s="85">
        <v>1</v>
      </c>
      <c r="I2207" s="86">
        <v>0.01</v>
      </c>
      <c r="J2207" s="86">
        <v>0.01</v>
      </c>
    </row>
    <row r="2208" spans="1:10" ht="24" customHeight="1" x14ac:dyDescent="0.2">
      <c r="A2208" s="180" t="s">
        <v>191</v>
      </c>
      <c r="B2208" s="83" t="s">
        <v>727</v>
      </c>
      <c r="C2208" s="180" t="s">
        <v>21</v>
      </c>
      <c r="D2208" s="180" t="s">
        <v>728</v>
      </c>
      <c r="E2208" s="251" t="s">
        <v>219</v>
      </c>
      <c r="F2208" s="251"/>
      <c r="G2208" s="84" t="s">
        <v>31</v>
      </c>
      <c r="H2208" s="85">
        <v>1</v>
      </c>
      <c r="I2208" s="86">
        <v>12.07</v>
      </c>
      <c r="J2208" s="86">
        <v>12.07</v>
      </c>
    </row>
    <row r="2209" spans="1:10" ht="24" customHeight="1" x14ac:dyDescent="0.2">
      <c r="A2209" s="180" t="s">
        <v>191</v>
      </c>
      <c r="B2209" s="83" t="s">
        <v>223</v>
      </c>
      <c r="C2209" s="180" t="s">
        <v>21</v>
      </c>
      <c r="D2209" s="180" t="s">
        <v>224</v>
      </c>
      <c r="E2209" s="251" t="s">
        <v>225</v>
      </c>
      <c r="F2209" s="251"/>
      <c r="G2209" s="84" t="s">
        <v>31</v>
      </c>
      <c r="H2209" s="85">
        <v>1</v>
      </c>
      <c r="I2209" s="86">
        <v>0.06</v>
      </c>
      <c r="J2209" s="86">
        <v>0.06</v>
      </c>
    </row>
    <row r="2210" spans="1:10" ht="24" customHeight="1" x14ac:dyDescent="0.2">
      <c r="A2210" s="180" t="s">
        <v>191</v>
      </c>
      <c r="B2210" s="83" t="s">
        <v>576</v>
      </c>
      <c r="C2210" s="180" t="s">
        <v>21</v>
      </c>
      <c r="D2210" s="180" t="s">
        <v>577</v>
      </c>
      <c r="E2210" s="251" t="s">
        <v>320</v>
      </c>
      <c r="F2210" s="251"/>
      <c r="G2210" s="84" t="s">
        <v>31</v>
      </c>
      <c r="H2210" s="85">
        <v>1</v>
      </c>
      <c r="I2210" s="86">
        <v>0.88</v>
      </c>
      <c r="J2210" s="86">
        <v>0.88</v>
      </c>
    </row>
    <row r="2211" spans="1:10" ht="25.5" x14ac:dyDescent="0.2">
      <c r="A2211" s="181"/>
      <c r="B2211" s="181"/>
      <c r="C2211" s="181"/>
      <c r="D2211" s="181"/>
      <c r="E2211" s="181" t="s">
        <v>199</v>
      </c>
      <c r="F2211" s="87">
        <v>12.23</v>
      </c>
      <c r="G2211" s="181" t="s">
        <v>200</v>
      </c>
      <c r="H2211" s="87">
        <v>0</v>
      </c>
      <c r="I2211" s="181" t="s">
        <v>201</v>
      </c>
      <c r="J2211" s="87">
        <v>12.23</v>
      </c>
    </row>
    <row r="2212" spans="1:10" ht="15" thickBot="1" x14ac:dyDescent="0.25">
      <c r="A2212" s="181"/>
      <c r="B2212" s="181"/>
      <c r="C2212" s="181"/>
      <c r="D2212" s="181"/>
      <c r="E2212" s="181" t="s">
        <v>202</v>
      </c>
      <c r="F2212" s="87">
        <v>4.21</v>
      </c>
      <c r="G2212" s="181"/>
      <c r="H2212" s="252" t="s">
        <v>203</v>
      </c>
      <c r="I2212" s="252"/>
      <c r="J2212" s="87">
        <v>21.79</v>
      </c>
    </row>
    <row r="2213" spans="1:10" ht="0.95" customHeight="1" thickTop="1" x14ac:dyDescent="0.2">
      <c r="A2213" s="88"/>
      <c r="B2213" s="88"/>
      <c r="C2213" s="88"/>
      <c r="D2213" s="88"/>
      <c r="E2213" s="88"/>
      <c r="F2213" s="88"/>
      <c r="G2213" s="88"/>
      <c r="H2213" s="88"/>
      <c r="I2213" s="88"/>
      <c r="J2213" s="88"/>
    </row>
    <row r="2214" spans="1:10" ht="18" customHeight="1" x14ac:dyDescent="0.2">
      <c r="A2214" s="182"/>
      <c r="B2214" s="191" t="s">
        <v>6</v>
      </c>
      <c r="C2214" s="182" t="s">
        <v>7</v>
      </c>
      <c r="D2214" s="182" t="s">
        <v>8</v>
      </c>
      <c r="E2214" s="218" t="s">
        <v>180</v>
      </c>
      <c r="F2214" s="218"/>
      <c r="G2214" s="192" t="s">
        <v>9</v>
      </c>
      <c r="H2214" s="191" t="s">
        <v>10</v>
      </c>
      <c r="I2214" s="191" t="s">
        <v>11</v>
      </c>
      <c r="J2214" s="191" t="s">
        <v>13</v>
      </c>
    </row>
    <row r="2215" spans="1:10" ht="24" customHeight="1" x14ac:dyDescent="0.2">
      <c r="A2215" s="183" t="s">
        <v>181</v>
      </c>
      <c r="B2215" s="75" t="s">
        <v>684</v>
      </c>
      <c r="C2215" s="183" t="s">
        <v>21</v>
      </c>
      <c r="D2215" s="183" t="s">
        <v>685</v>
      </c>
      <c r="E2215" s="249" t="s">
        <v>188</v>
      </c>
      <c r="F2215" s="249"/>
      <c r="G2215" s="76" t="s">
        <v>31</v>
      </c>
      <c r="H2215" s="77">
        <v>1</v>
      </c>
      <c r="I2215" s="78">
        <v>19.52</v>
      </c>
      <c r="J2215" s="78">
        <v>19.52</v>
      </c>
    </row>
    <row r="2216" spans="1:10" ht="24" customHeight="1" x14ac:dyDescent="0.2">
      <c r="A2216" s="179" t="s">
        <v>183</v>
      </c>
      <c r="B2216" s="79" t="s">
        <v>729</v>
      </c>
      <c r="C2216" s="179" t="s">
        <v>21</v>
      </c>
      <c r="D2216" s="179" t="s">
        <v>730</v>
      </c>
      <c r="E2216" s="250" t="s">
        <v>188</v>
      </c>
      <c r="F2216" s="250"/>
      <c r="G2216" s="80" t="s">
        <v>31</v>
      </c>
      <c r="H2216" s="81">
        <v>1</v>
      </c>
      <c r="I2216" s="82">
        <v>0.13</v>
      </c>
      <c r="J2216" s="82">
        <v>0.13</v>
      </c>
    </row>
    <row r="2217" spans="1:10" ht="24" customHeight="1" x14ac:dyDescent="0.2">
      <c r="A2217" s="180" t="s">
        <v>191</v>
      </c>
      <c r="B2217" s="83" t="s">
        <v>570</v>
      </c>
      <c r="C2217" s="180" t="s">
        <v>21</v>
      </c>
      <c r="D2217" s="180" t="s">
        <v>571</v>
      </c>
      <c r="E2217" s="251" t="s">
        <v>222</v>
      </c>
      <c r="F2217" s="251"/>
      <c r="G2217" s="84" t="s">
        <v>31</v>
      </c>
      <c r="H2217" s="85">
        <v>1</v>
      </c>
      <c r="I2217" s="86">
        <v>2.83</v>
      </c>
      <c r="J2217" s="86">
        <v>2.83</v>
      </c>
    </row>
    <row r="2218" spans="1:10" ht="24" customHeight="1" x14ac:dyDescent="0.2">
      <c r="A2218" s="180" t="s">
        <v>191</v>
      </c>
      <c r="B2218" s="83" t="s">
        <v>635</v>
      </c>
      <c r="C2218" s="180" t="s">
        <v>21</v>
      </c>
      <c r="D2218" s="180" t="s">
        <v>636</v>
      </c>
      <c r="E2218" s="251" t="s">
        <v>204</v>
      </c>
      <c r="F2218" s="251"/>
      <c r="G2218" s="84" t="s">
        <v>31</v>
      </c>
      <c r="H2218" s="85">
        <v>1</v>
      </c>
      <c r="I2218" s="86">
        <v>0.76</v>
      </c>
      <c r="J2218" s="86">
        <v>0.76</v>
      </c>
    </row>
    <row r="2219" spans="1:10" ht="24" customHeight="1" x14ac:dyDescent="0.2">
      <c r="A2219" s="180" t="s">
        <v>191</v>
      </c>
      <c r="B2219" s="83" t="s">
        <v>220</v>
      </c>
      <c r="C2219" s="180" t="s">
        <v>21</v>
      </c>
      <c r="D2219" s="180" t="s">
        <v>221</v>
      </c>
      <c r="E2219" s="251" t="s">
        <v>222</v>
      </c>
      <c r="F2219" s="251"/>
      <c r="G2219" s="84" t="s">
        <v>31</v>
      </c>
      <c r="H2219" s="85">
        <v>1</v>
      </c>
      <c r="I2219" s="86">
        <v>0.81</v>
      </c>
      <c r="J2219" s="86">
        <v>0.81</v>
      </c>
    </row>
    <row r="2220" spans="1:10" ht="24" customHeight="1" x14ac:dyDescent="0.2">
      <c r="A2220" s="180" t="s">
        <v>191</v>
      </c>
      <c r="B2220" s="83" t="s">
        <v>637</v>
      </c>
      <c r="C2220" s="180" t="s">
        <v>21</v>
      </c>
      <c r="D2220" s="180" t="s">
        <v>638</v>
      </c>
      <c r="E2220" s="251" t="s">
        <v>204</v>
      </c>
      <c r="F2220" s="251"/>
      <c r="G2220" s="84" t="s">
        <v>31</v>
      </c>
      <c r="H2220" s="85">
        <v>1</v>
      </c>
      <c r="I2220" s="86">
        <v>0.01</v>
      </c>
      <c r="J2220" s="86">
        <v>0.01</v>
      </c>
    </row>
    <row r="2221" spans="1:10" ht="24" customHeight="1" x14ac:dyDescent="0.2">
      <c r="A2221" s="180" t="s">
        <v>191</v>
      </c>
      <c r="B2221" s="83" t="s">
        <v>731</v>
      </c>
      <c r="C2221" s="180" t="s">
        <v>21</v>
      </c>
      <c r="D2221" s="180" t="s">
        <v>732</v>
      </c>
      <c r="E2221" s="251" t="s">
        <v>219</v>
      </c>
      <c r="F2221" s="251"/>
      <c r="G2221" s="84" t="s">
        <v>31</v>
      </c>
      <c r="H2221" s="85">
        <v>1</v>
      </c>
      <c r="I2221" s="86">
        <v>14.04</v>
      </c>
      <c r="J2221" s="86">
        <v>14.04</v>
      </c>
    </row>
    <row r="2222" spans="1:10" ht="24" customHeight="1" x14ac:dyDescent="0.2">
      <c r="A2222" s="180" t="s">
        <v>191</v>
      </c>
      <c r="B2222" s="83" t="s">
        <v>223</v>
      </c>
      <c r="C2222" s="180" t="s">
        <v>21</v>
      </c>
      <c r="D2222" s="180" t="s">
        <v>224</v>
      </c>
      <c r="E2222" s="251" t="s">
        <v>225</v>
      </c>
      <c r="F2222" s="251"/>
      <c r="G2222" s="84" t="s">
        <v>31</v>
      </c>
      <c r="H2222" s="85">
        <v>1</v>
      </c>
      <c r="I2222" s="86">
        <v>0.06</v>
      </c>
      <c r="J2222" s="86">
        <v>0.06</v>
      </c>
    </row>
    <row r="2223" spans="1:10" ht="24" customHeight="1" x14ac:dyDescent="0.2">
      <c r="A2223" s="180" t="s">
        <v>191</v>
      </c>
      <c r="B2223" s="83" t="s">
        <v>576</v>
      </c>
      <c r="C2223" s="180" t="s">
        <v>21</v>
      </c>
      <c r="D2223" s="180" t="s">
        <v>577</v>
      </c>
      <c r="E2223" s="251" t="s">
        <v>320</v>
      </c>
      <c r="F2223" s="251"/>
      <c r="G2223" s="84" t="s">
        <v>31</v>
      </c>
      <c r="H2223" s="85">
        <v>1</v>
      </c>
      <c r="I2223" s="86">
        <v>0.88</v>
      </c>
      <c r="J2223" s="86">
        <v>0.88</v>
      </c>
    </row>
    <row r="2224" spans="1:10" ht="25.5" x14ac:dyDescent="0.2">
      <c r="A2224" s="181"/>
      <c r="B2224" s="181"/>
      <c r="C2224" s="181"/>
      <c r="D2224" s="181"/>
      <c r="E2224" s="181" t="s">
        <v>199</v>
      </c>
      <c r="F2224" s="87">
        <v>14.17</v>
      </c>
      <c r="G2224" s="181" t="s">
        <v>200</v>
      </c>
      <c r="H2224" s="87">
        <v>0</v>
      </c>
      <c r="I2224" s="181" t="s">
        <v>201</v>
      </c>
      <c r="J2224" s="87">
        <v>14.17</v>
      </c>
    </row>
    <row r="2225" spans="1:10" ht="15" thickBot="1" x14ac:dyDescent="0.25">
      <c r="A2225" s="181"/>
      <c r="B2225" s="181"/>
      <c r="C2225" s="181"/>
      <c r="D2225" s="181"/>
      <c r="E2225" s="181" t="s">
        <v>202</v>
      </c>
      <c r="F2225" s="87">
        <v>4.68</v>
      </c>
      <c r="G2225" s="181"/>
      <c r="H2225" s="252" t="s">
        <v>203</v>
      </c>
      <c r="I2225" s="252"/>
      <c r="J2225" s="87">
        <v>24.2</v>
      </c>
    </row>
    <row r="2226" spans="1:10" ht="0.95" customHeight="1" thickTop="1" x14ac:dyDescent="0.2">
      <c r="A2226" s="88"/>
      <c r="B2226" s="88"/>
      <c r="C2226" s="88"/>
      <c r="D2226" s="88"/>
      <c r="E2226" s="88"/>
      <c r="F2226" s="88"/>
      <c r="G2226" s="88"/>
      <c r="H2226" s="88"/>
      <c r="I2226" s="88"/>
      <c r="J2226" s="88"/>
    </row>
    <row r="2227" spans="1:10" ht="18" customHeight="1" x14ac:dyDescent="0.2">
      <c r="A2227" s="182"/>
      <c r="B2227" s="191" t="s">
        <v>6</v>
      </c>
      <c r="C2227" s="182" t="s">
        <v>7</v>
      </c>
      <c r="D2227" s="182" t="s">
        <v>8</v>
      </c>
      <c r="E2227" s="218" t="s">
        <v>180</v>
      </c>
      <c r="F2227" s="218"/>
      <c r="G2227" s="192" t="s">
        <v>9</v>
      </c>
      <c r="H2227" s="191" t="s">
        <v>10</v>
      </c>
      <c r="I2227" s="191" t="s">
        <v>11</v>
      </c>
      <c r="J2227" s="191" t="s">
        <v>13</v>
      </c>
    </row>
    <row r="2228" spans="1:10" ht="24" customHeight="1" x14ac:dyDescent="0.2">
      <c r="A2228" s="183" t="s">
        <v>181</v>
      </c>
      <c r="B2228" s="75" t="s">
        <v>830</v>
      </c>
      <c r="C2228" s="183" t="s">
        <v>21</v>
      </c>
      <c r="D2228" s="183" t="s">
        <v>831</v>
      </c>
      <c r="E2228" s="249" t="s">
        <v>188</v>
      </c>
      <c r="F2228" s="249"/>
      <c r="G2228" s="76" t="s">
        <v>31</v>
      </c>
      <c r="H2228" s="77">
        <v>1</v>
      </c>
      <c r="I2228" s="78">
        <v>21.6</v>
      </c>
      <c r="J2228" s="78">
        <v>21.6</v>
      </c>
    </row>
    <row r="2229" spans="1:10" ht="24" customHeight="1" x14ac:dyDescent="0.2">
      <c r="A2229" s="179" t="s">
        <v>183</v>
      </c>
      <c r="B2229" s="79" t="s">
        <v>733</v>
      </c>
      <c r="C2229" s="179" t="s">
        <v>21</v>
      </c>
      <c r="D2229" s="179" t="s">
        <v>734</v>
      </c>
      <c r="E2229" s="250" t="s">
        <v>188</v>
      </c>
      <c r="F2229" s="250"/>
      <c r="G2229" s="80" t="s">
        <v>31</v>
      </c>
      <c r="H2229" s="81">
        <v>1</v>
      </c>
      <c r="I2229" s="82">
        <v>0.1</v>
      </c>
      <c r="J2229" s="82">
        <v>0.1</v>
      </c>
    </row>
    <row r="2230" spans="1:10" ht="24" customHeight="1" x14ac:dyDescent="0.2">
      <c r="A2230" s="180" t="s">
        <v>191</v>
      </c>
      <c r="B2230" s="83" t="s">
        <v>570</v>
      </c>
      <c r="C2230" s="180" t="s">
        <v>21</v>
      </c>
      <c r="D2230" s="180" t="s">
        <v>571</v>
      </c>
      <c r="E2230" s="251" t="s">
        <v>222</v>
      </c>
      <c r="F2230" s="251"/>
      <c r="G2230" s="84" t="s">
        <v>31</v>
      </c>
      <c r="H2230" s="85">
        <v>1</v>
      </c>
      <c r="I2230" s="86">
        <v>2.83</v>
      </c>
      <c r="J2230" s="86">
        <v>2.83</v>
      </c>
    </row>
    <row r="2231" spans="1:10" ht="24" customHeight="1" x14ac:dyDescent="0.2">
      <c r="A2231" s="180" t="s">
        <v>191</v>
      </c>
      <c r="B2231" s="83" t="s">
        <v>635</v>
      </c>
      <c r="C2231" s="180" t="s">
        <v>21</v>
      </c>
      <c r="D2231" s="180" t="s">
        <v>636</v>
      </c>
      <c r="E2231" s="251" t="s">
        <v>204</v>
      </c>
      <c r="F2231" s="251"/>
      <c r="G2231" s="84" t="s">
        <v>31</v>
      </c>
      <c r="H2231" s="85">
        <v>1</v>
      </c>
      <c r="I2231" s="86">
        <v>0.76</v>
      </c>
      <c r="J2231" s="86">
        <v>0.76</v>
      </c>
    </row>
    <row r="2232" spans="1:10" ht="24" customHeight="1" x14ac:dyDescent="0.2">
      <c r="A2232" s="180" t="s">
        <v>191</v>
      </c>
      <c r="B2232" s="83" t="s">
        <v>637</v>
      </c>
      <c r="C2232" s="180" t="s">
        <v>21</v>
      </c>
      <c r="D2232" s="180" t="s">
        <v>638</v>
      </c>
      <c r="E2232" s="251" t="s">
        <v>204</v>
      </c>
      <c r="F2232" s="251"/>
      <c r="G2232" s="84" t="s">
        <v>31</v>
      </c>
      <c r="H2232" s="85">
        <v>1</v>
      </c>
      <c r="I2232" s="86">
        <v>0.01</v>
      </c>
      <c r="J2232" s="86">
        <v>0.01</v>
      </c>
    </row>
    <row r="2233" spans="1:10" ht="24" customHeight="1" x14ac:dyDescent="0.2">
      <c r="A2233" s="180" t="s">
        <v>191</v>
      </c>
      <c r="B2233" s="83" t="s">
        <v>220</v>
      </c>
      <c r="C2233" s="180" t="s">
        <v>21</v>
      </c>
      <c r="D2233" s="180" t="s">
        <v>221</v>
      </c>
      <c r="E2233" s="251" t="s">
        <v>222</v>
      </c>
      <c r="F2233" s="251"/>
      <c r="G2233" s="84" t="s">
        <v>31</v>
      </c>
      <c r="H2233" s="85">
        <v>1</v>
      </c>
      <c r="I2233" s="86">
        <v>0.81</v>
      </c>
      <c r="J2233" s="86">
        <v>0.81</v>
      </c>
    </row>
    <row r="2234" spans="1:10" ht="24" customHeight="1" x14ac:dyDescent="0.2">
      <c r="A2234" s="180" t="s">
        <v>191</v>
      </c>
      <c r="B2234" s="83" t="s">
        <v>735</v>
      </c>
      <c r="C2234" s="180" t="s">
        <v>21</v>
      </c>
      <c r="D2234" s="180" t="s">
        <v>736</v>
      </c>
      <c r="E2234" s="251" t="s">
        <v>219</v>
      </c>
      <c r="F2234" s="251"/>
      <c r="G2234" s="84" t="s">
        <v>31</v>
      </c>
      <c r="H2234" s="85">
        <v>1</v>
      </c>
      <c r="I2234" s="86">
        <v>16.149999999999999</v>
      </c>
      <c r="J2234" s="86">
        <v>16.149999999999999</v>
      </c>
    </row>
    <row r="2235" spans="1:10" ht="24" customHeight="1" x14ac:dyDescent="0.2">
      <c r="A2235" s="180" t="s">
        <v>191</v>
      </c>
      <c r="B2235" s="83" t="s">
        <v>223</v>
      </c>
      <c r="C2235" s="180" t="s">
        <v>21</v>
      </c>
      <c r="D2235" s="180" t="s">
        <v>224</v>
      </c>
      <c r="E2235" s="251" t="s">
        <v>225</v>
      </c>
      <c r="F2235" s="251"/>
      <c r="G2235" s="84" t="s">
        <v>31</v>
      </c>
      <c r="H2235" s="85">
        <v>1</v>
      </c>
      <c r="I2235" s="86">
        <v>0.06</v>
      </c>
      <c r="J2235" s="86">
        <v>0.06</v>
      </c>
    </row>
    <row r="2236" spans="1:10" ht="24" customHeight="1" x14ac:dyDescent="0.2">
      <c r="A2236" s="180" t="s">
        <v>191</v>
      </c>
      <c r="B2236" s="83" t="s">
        <v>576</v>
      </c>
      <c r="C2236" s="180" t="s">
        <v>21</v>
      </c>
      <c r="D2236" s="180" t="s">
        <v>577</v>
      </c>
      <c r="E2236" s="251" t="s">
        <v>320</v>
      </c>
      <c r="F2236" s="251"/>
      <c r="G2236" s="84" t="s">
        <v>31</v>
      </c>
      <c r="H2236" s="85">
        <v>1</v>
      </c>
      <c r="I2236" s="86">
        <v>0.88</v>
      </c>
      <c r="J2236" s="86">
        <v>0.88</v>
      </c>
    </row>
    <row r="2237" spans="1:10" ht="25.5" x14ac:dyDescent="0.2">
      <c r="A2237" s="181"/>
      <c r="B2237" s="181"/>
      <c r="C2237" s="181"/>
      <c r="D2237" s="181"/>
      <c r="E2237" s="181" t="s">
        <v>199</v>
      </c>
      <c r="F2237" s="87">
        <v>16.25</v>
      </c>
      <c r="G2237" s="181" t="s">
        <v>200</v>
      </c>
      <c r="H2237" s="87">
        <v>0</v>
      </c>
      <c r="I2237" s="181" t="s">
        <v>201</v>
      </c>
      <c r="J2237" s="87">
        <v>16.25</v>
      </c>
    </row>
    <row r="2238" spans="1:10" ht="15" thickBot="1" x14ac:dyDescent="0.25">
      <c r="A2238" s="181"/>
      <c r="B2238" s="181"/>
      <c r="C2238" s="181"/>
      <c r="D2238" s="181"/>
      <c r="E2238" s="181" t="s">
        <v>202</v>
      </c>
      <c r="F2238" s="87">
        <v>5.18</v>
      </c>
      <c r="G2238" s="181"/>
      <c r="H2238" s="252" t="s">
        <v>203</v>
      </c>
      <c r="I2238" s="252"/>
      <c r="J2238" s="87">
        <v>26.78</v>
      </c>
    </row>
    <row r="2239" spans="1:10" ht="0.95" customHeight="1" thickTop="1" x14ac:dyDescent="0.2">
      <c r="A2239" s="88"/>
      <c r="B2239" s="88"/>
      <c r="C2239" s="88"/>
      <c r="D2239" s="88"/>
      <c r="E2239" s="88"/>
      <c r="F2239" s="88"/>
      <c r="G2239" s="88"/>
      <c r="H2239" s="88"/>
      <c r="I2239" s="88"/>
      <c r="J2239" s="88"/>
    </row>
    <row r="2240" spans="1:10" ht="18" customHeight="1" x14ac:dyDescent="0.2">
      <c r="A2240" s="182"/>
      <c r="B2240" s="191" t="s">
        <v>6</v>
      </c>
      <c r="C2240" s="182" t="s">
        <v>7</v>
      </c>
      <c r="D2240" s="182" t="s">
        <v>8</v>
      </c>
      <c r="E2240" s="218" t="s">
        <v>180</v>
      </c>
      <c r="F2240" s="218"/>
      <c r="G2240" s="192" t="s">
        <v>9</v>
      </c>
      <c r="H2240" s="191" t="s">
        <v>10</v>
      </c>
      <c r="I2240" s="191" t="s">
        <v>11</v>
      </c>
      <c r="J2240" s="191" t="s">
        <v>13</v>
      </c>
    </row>
    <row r="2241" spans="1:10" ht="24" customHeight="1" x14ac:dyDescent="0.2">
      <c r="A2241" s="183" t="s">
        <v>181</v>
      </c>
      <c r="B2241" s="75" t="s">
        <v>216</v>
      </c>
      <c r="C2241" s="183" t="s">
        <v>21</v>
      </c>
      <c r="D2241" s="183" t="s">
        <v>217</v>
      </c>
      <c r="E2241" s="249" t="s">
        <v>188</v>
      </c>
      <c r="F2241" s="249"/>
      <c r="G2241" s="76" t="s">
        <v>31</v>
      </c>
      <c r="H2241" s="77">
        <v>1</v>
      </c>
      <c r="I2241" s="78">
        <v>20.82</v>
      </c>
      <c r="J2241" s="78">
        <v>20.82</v>
      </c>
    </row>
    <row r="2242" spans="1:10" ht="24" customHeight="1" x14ac:dyDescent="0.2">
      <c r="A2242" s="179" t="s">
        <v>183</v>
      </c>
      <c r="B2242" s="79" t="s">
        <v>737</v>
      </c>
      <c r="C2242" s="179" t="s">
        <v>21</v>
      </c>
      <c r="D2242" s="179" t="s">
        <v>738</v>
      </c>
      <c r="E2242" s="250" t="s">
        <v>188</v>
      </c>
      <c r="F2242" s="250"/>
      <c r="G2242" s="80" t="s">
        <v>31</v>
      </c>
      <c r="H2242" s="81">
        <v>1</v>
      </c>
      <c r="I2242" s="82">
        <v>0.24</v>
      </c>
      <c r="J2242" s="82">
        <v>0.24</v>
      </c>
    </row>
    <row r="2243" spans="1:10" ht="24" customHeight="1" x14ac:dyDescent="0.2">
      <c r="A2243" s="180" t="s">
        <v>191</v>
      </c>
      <c r="B2243" s="83" t="s">
        <v>570</v>
      </c>
      <c r="C2243" s="180" t="s">
        <v>21</v>
      </c>
      <c r="D2243" s="180" t="s">
        <v>571</v>
      </c>
      <c r="E2243" s="251" t="s">
        <v>222</v>
      </c>
      <c r="F2243" s="251"/>
      <c r="G2243" s="84" t="s">
        <v>31</v>
      </c>
      <c r="H2243" s="85">
        <v>1</v>
      </c>
      <c r="I2243" s="86">
        <v>2.83</v>
      </c>
      <c r="J2243" s="86">
        <v>2.83</v>
      </c>
    </row>
    <row r="2244" spans="1:10" ht="24" customHeight="1" x14ac:dyDescent="0.2">
      <c r="A2244" s="180" t="s">
        <v>191</v>
      </c>
      <c r="B2244" s="83" t="s">
        <v>572</v>
      </c>
      <c r="C2244" s="180" t="s">
        <v>21</v>
      </c>
      <c r="D2244" s="180" t="s">
        <v>573</v>
      </c>
      <c r="E2244" s="251" t="s">
        <v>204</v>
      </c>
      <c r="F2244" s="251"/>
      <c r="G2244" s="84" t="s">
        <v>31</v>
      </c>
      <c r="H2244" s="85">
        <v>1</v>
      </c>
      <c r="I2244" s="86">
        <v>1.0900000000000001</v>
      </c>
      <c r="J2244" s="86">
        <v>1.0900000000000001</v>
      </c>
    </row>
    <row r="2245" spans="1:10" ht="24" customHeight="1" x14ac:dyDescent="0.2">
      <c r="A2245" s="180" t="s">
        <v>191</v>
      </c>
      <c r="B2245" s="83" t="s">
        <v>220</v>
      </c>
      <c r="C2245" s="180" t="s">
        <v>21</v>
      </c>
      <c r="D2245" s="180" t="s">
        <v>221</v>
      </c>
      <c r="E2245" s="251" t="s">
        <v>222</v>
      </c>
      <c r="F2245" s="251"/>
      <c r="G2245" s="84" t="s">
        <v>31</v>
      </c>
      <c r="H2245" s="85">
        <v>1</v>
      </c>
      <c r="I2245" s="86">
        <v>0.81</v>
      </c>
      <c r="J2245" s="86">
        <v>0.81</v>
      </c>
    </row>
    <row r="2246" spans="1:10" ht="24" customHeight="1" x14ac:dyDescent="0.2">
      <c r="A2246" s="180" t="s">
        <v>191</v>
      </c>
      <c r="B2246" s="83" t="s">
        <v>574</v>
      </c>
      <c r="C2246" s="180" t="s">
        <v>21</v>
      </c>
      <c r="D2246" s="180" t="s">
        <v>575</v>
      </c>
      <c r="E2246" s="251" t="s">
        <v>204</v>
      </c>
      <c r="F2246" s="251"/>
      <c r="G2246" s="84" t="s">
        <v>31</v>
      </c>
      <c r="H2246" s="85">
        <v>1</v>
      </c>
      <c r="I2246" s="86">
        <v>0.74</v>
      </c>
      <c r="J2246" s="86">
        <v>0.74</v>
      </c>
    </row>
    <row r="2247" spans="1:10" ht="24" customHeight="1" x14ac:dyDescent="0.2">
      <c r="A2247" s="180" t="s">
        <v>191</v>
      </c>
      <c r="B2247" s="83" t="s">
        <v>739</v>
      </c>
      <c r="C2247" s="180" t="s">
        <v>21</v>
      </c>
      <c r="D2247" s="180" t="s">
        <v>740</v>
      </c>
      <c r="E2247" s="251" t="s">
        <v>219</v>
      </c>
      <c r="F2247" s="251"/>
      <c r="G2247" s="84" t="s">
        <v>31</v>
      </c>
      <c r="H2247" s="85">
        <v>1</v>
      </c>
      <c r="I2247" s="86">
        <v>14.17</v>
      </c>
      <c r="J2247" s="86">
        <v>14.17</v>
      </c>
    </row>
    <row r="2248" spans="1:10" ht="24" customHeight="1" x14ac:dyDescent="0.2">
      <c r="A2248" s="180" t="s">
        <v>191</v>
      </c>
      <c r="B2248" s="83" t="s">
        <v>223</v>
      </c>
      <c r="C2248" s="180" t="s">
        <v>21</v>
      </c>
      <c r="D2248" s="180" t="s">
        <v>224</v>
      </c>
      <c r="E2248" s="251" t="s">
        <v>225</v>
      </c>
      <c r="F2248" s="251"/>
      <c r="G2248" s="84" t="s">
        <v>31</v>
      </c>
      <c r="H2248" s="85">
        <v>1</v>
      </c>
      <c r="I2248" s="86">
        <v>0.06</v>
      </c>
      <c r="J2248" s="86">
        <v>0.06</v>
      </c>
    </row>
    <row r="2249" spans="1:10" ht="24" customHeight="1" x14ac:dyDescent="0.2">
      <c r="A2249" s="180" t="s">
        <v>191</v>
      </c>
      <c r="B2249" s="83" t="s">
        <v>576</v>
      </c>
      <c r="C2249" s="180" t="s">
        <v>21</v>
      </c>
      <c r="D2249" s="180" t="s">
        <v>577</v>
      </c>
      <c r="E2249" s="251" t="s">
        <v>320</v>
      </c>
      <c r="F2249" s="251"/>
      <c r="G2249" s="84" t="s">
        <v>31</v>
      </c>
      <c r="H2249" s="85">
        <v>1</v>
      </c>
      <c r="I2249" s="86">
        <v>0.88</v>
      </c>
      <c r="J2249" s="86">
        <v>0.88</v>
      </c>
    </row>
    <row r="2250" spans="1:10" ht="25.5" x14ac:dyDescent="0.2">
      <c r="A2250" s="181"/>
      <c r="B2250" s="181"/>
      <c r="C2250" s="181"/>
      <c r="D2250" s="181"/>
      <c r="E2250" s="181" t="s">
        <v>199</v>
      </c>
      <c r="F2250" s="87">
        <v>14.41</v>
      </c>
      <c r="G2250" s="181" t="s">
        <v>200</v>
      </c>
      <c r="H2250" s="87">
        <v>0</v>
      </c>
      <c r="I2250" s="181" t="s">
        <v>201</v>
      </c>
      <c r="J2250" s="87">
        <v>14.41</v>
      </c>
    </row>
    <row r="2251" spans="1:10" ht="15" thickBot="1" x14ac:dyDescent="0.25">
      <c r="A2251" s="181"/>
      <c r="B2251" s="181"/>
      <c r="C2251" s="181"/>
      <c r="D2251" s="181"/>
      <c r="E2251" s="181" t="s">
        <v>202</v>
      </c>
      <c r="F2251" s="87">
        <v>4.99</v>
      </c>
      <c r="G2251" s="181"/>
      <c r="H2251" s="252" t="s">
        <v>203</v>
      </c>
      <c r="I2251" s="252"/>
      <c r="J2251" s="87">
        <v>25.81</v>
      </c>
    </row>
    <row r="2252" spans="1:10" ht="0.95" customHeight="1" thickTop="1" x14ac:dyDescent="0.2">
      <c r="A2252" s="88"/>
      <c r="B2252" s="88"/>
      <c r="C2252" s="88"/>
      <c r="D2252" s="88"/>
      <c r="E2252" s="88"/>
      <c r="F2252" s="88"/>
      <c r="G2252" s="88"/>
      <c r="H2252" s="88"/>
      <c r="I2252" s="88"/>
      <c r="J2252" s="88"/>
    </row>
    <row r="2253" spans="1:10" ht="18" customHeight="1" x14ac:dyDescent="0.2">
      <c r="A2253" s="182"/>
      <c r="B2253" s="191" t="s">
        <v>6</v>
      </c>
      <c r="C2253" s="182" t="s">
        <v>7</v>
      </c>
      <c r="D2253" s="182" t="s">
        <v>8</v>
      </c>
      <c r="E2253" s="218" t="s">
        <v>180</v>
      </c>
      <c r="F2253" s="218"/>
      <c r="G2253" s="192" t="s">
        <v>9</v>
      </c>
      <c r="H2253" s="191" t="s">
        <v>10</v>
      </c>
      <c r="I2253" s="191" t="s">
        <v>11</v>
      </c>
      <c r="J2253" s="191" t="s">
        <v>13</v>
      </c>
    </row>
    <row r="2254" spans="1:10" ht="36" customHeight="1" x14ac:dyDescent="0.2">
      <c r="A2254" s="183" t="s">
        <v>181</v>
      </c>
      <c r="B2254" s="75" t="s">
        <v>531</v>
      </c>
      <c r="C2254" s="183" t="s">
        <v>21</v>
      </c>
      <c r="D2254" s="183" t="s">
        <v>532</v>
      </c>
      <c r="E2254" s="249" t="s">
        <v>185</v>
      </c>
      <c r="F2254" s="249"/>
      <c r="G2254" s="76" t="s">
        <v>28</v>
      </c>
      <c r="H2254" s="77">
        <v>1</v>
      </c>
      <c r="I2254" s="78">
        <v>2467.9699999999998</v>
      </c>
      <c r="J2254" s="78">
        <v>2467.9699999999998</v>
      </c>
    </row>
    <row r="2255" spans="1:10" ht="36" customHeight="1" x14ac:dyDescent="0.2">
      <c r="A2255" s="179" t="s">
        <v>183</v>
      </c>
      <c r="B2255" s="79" t="s">
        <v>262</v>
      </c>
      <c r="C2255" s="179" t="s">
        <v>21</v>
      </c>
      <c r="D2255" s="179" t="s">
        <v>263</v>
      </c>
      <c r="E2255" s="250" t="s">
        <v>208</v>
      </c>
      <c r="F2255" s="250"/>
      <c r="G2255" s="80" t="s">
        <v>209</v>
      </c>
      <c r="H2255" s="81">
        <v>6.6349999999999998</v>
      </c>
      <c r="I2255" s="82">
        <v>1.1200000000000001</v>
      </c>
      <c r="J2255" s="82">
        <v>7.43</v>
      </c>
    </row>
    <row r="2256" spans="1:10" ht="36" customHeight="1" x14ac:dyDescent="0.2">
      <c r="A2256" s="179" t="s">
        <v>183</v>
      </c>
      <c r="B2256" s="79" t="s">
        <v>260</v>
      </c>
      <c r="C2256" s="179" t="s">
        <v>21</v>
      </c>
      <c r="D2256" s="179" t="s">
        <v>261</v>
      </c>
      <c r="E2256" s="250" t="s">
        <v>208</v>
      </c>
      <c r="F2256" s="250"/>
      <c r="G2256" s="80" t="s">
        <v>212</v>
      </c>
      <c r="H2256" s="81">
        <v>18.246200000000002</v>
      </c>
      <c r="I2256" s="82">
        <v>0.44</v>
      </c>
      <c r="J2256" s="82">
        <v>8.02</v>
      </c>
    </row>
    <row r="2257" spans="1:10" ht="36" customHeight="1" x14ac:dyDescent="0.2">
      <c r="A2257" s="179" t="s">
        <v>183</v>
      </c>
      <c r="B2257" s="79" t="s">
        <v>245</v>
      </c>
      <c r="C2257" s="179" t="s">
        <v>21</v>
      </c>
      <c r="D2257" s="179" t="s">
        <v>246</v>
      </c>
      <c r="E2257" s="250" t="s">
        <v>208</v>
      </c>
      <c r="F2257" s="250"/>
      <c r="G2257" s="80" t="s">
        <v>209</v>
      </c>
      <c r="H2257" s="81">
        <v>0.48770000000000002</v>
      </c>
      <c r="I2257" s="82">
        <v>20.7</v>
      </c>
      <c r="J2257" s="82">
        <v>10.09</v>
      </c>
    </row>
    <row r="2258" spans="1:10" ht="36" customHeight="1" x14ac:dyDescent="0.2">
      <c r="A2258" s="179" t="s">
        <v>183</v>
      </c>
      <c r="B2258" s="79" t="s">
        <v>243</v>
      </c>
      <c r="C2258" s="179" t="s">
        <v>21</v>
      </c>
      <c r="D2258" s="179" t="s">
        <v>244</v>
      </c>
      <c r="E2258" s="250" t="s">
        <v>208</v>
      </c>
      <c r="F2258" s="250"/>
      <c r="G2258" s="80" t="s">
        <v>212</v>
      </c>
      <c r="H2258" s="81">
        <v>0.70430000000000004</v>
      </c>
      <c r="I2258" s="82">
        <v>19.64</v>
      </c>
      <c r="J2258" s="82">
        <v>13.83</v>
      </c>
    </row>
    <row r="2259" spans="1:10" ht="48" customHeight="1" x14ac:dyDescent="0.2">
      <c r="A2259" s="179" t="s">
        <v>183</v>
      </c>
      <c r="B2259" s="79" t="s">
        <v>611</v>
      </c>
      <c r="C2259" s="179" t="s">
        <v>21</v>
      </c>
      <c r="D2259" s="179" t="s">
        <v>612</v>
      </c>
      <c r="E2259" s="250" t="s">
        <v>185</v>
      </c>
      <c r="F2259" s="250"/>
      <c r="G2259" s="80" t="s">
        <v>46</v>
      </c>
      <c r="H2259" s="81">
        <v>27.898800000000001</v>
      </c>
      <c r="I2259" s="82">
        <v>18.64</v>
      </c>
      <c r="J2259" s="82">
        <v>520.03</v>
      </c>
    </row>
    <row r="2260" spans="1:10" ht="36" customHeight="1" x14ac:dyDescent="0.2">
      <c r="A2260" s="179" t="s">
        <v>183</v>
      </c>
      <c r="B2260" s="79" t="s">
        <v>698</v>
      </c>
      <c r="C2260" s="179" t="s">
        <v>21</v>
      </c>
      <c r="D2260" s="179" t="s">
        <v>1683</v>
      </c>
      <c r="E2260" s="250" t="s">
        <v>185</v>
      </c>
      <c r="F2260" s="250"/>
      <c r="G2260" s="80" t="s">
        <v>28</v>
      </c>
      <c r="H2260" s="81">
        <v>1.2</v>
      </c>
      <c r="I2260" s="82">
        <v>369.87</v>
      </c>
      <c r="J2260" s="82">
        <v>443.84</v>
      </c>
    </row>
    <row r="2261" spans="1:10" ht="24" customHeight="1" x14ac:dyDescent="0.2">
      <c r="A2261" s="179" t="s">
        <v>183</v>
      </c>
      <c r="B2261" s="79" t="s">
        <v>238</v>
      </c>
      <c r="C2261" s="179" t="s">
        <v>21</v>
      </c>
      <c r="D2261" s="179" t="s">
        <v>239</v>
      </c>
      <c r="E2261" s="250" t="s">
        <v>188</v>
      </c>
      <c r="F2261" s="250"/>
      <c r="G2261" s="80" t="s">
        <v>31</v>
      </c>
      <c r="H2261" s="81">
        <v>1.1919999999999999</v>
      </c>
      <c r="I2261" s="82">
        <v>16.920000000000002</v>
      </c>
      <c r="J2261" s="82">
        <v>20.16</v>
      </c>
    </row>
    <row r="2262" spans="1:10" ht="24" customHeight="1" x14ac:dyDescent="0.2">
      <c r="A2262" s="179" t="s">
        <v>183</v>
      </c>
      <c r="B2262" s="79" t="s">
        <v>189</v>
      </c>
      <c r="C2262" s="179" t="s">
        <v>21</v>
      </c>
      <c r="D2262" s="179" t="s">
        <v>190</v>
      </c>
      <c r="E2262" s="250" t="s">
        <v>188</v>
      </c>
      <c r="F2262" s="250"/>
      <c r="G2262" s="80" t="s">
        <v>31</v>
      </c>
      <c r="H2262" s="81">
        <v>31.5459</v>
      </c>
      <c r="I2262" s="82">
        <v>16.57</v>
      </c>
      <c r="J2262" s="82">
        <v>522.71</v>
      </c>
    </row>
    <row r="2263" spans="1:10" ht="24" customHeight="1" x14ac:dyDescent="0.2">
      <c r="A2263" s="179" t="s">
        <v>183</v>
      </c>
      <c r="B2263" s="79" t="s">
        <v>216</v>
      </c>
      <c r="C2263" s="179" t="s">
        <v>21</v>
      </c>
      <c r="D2263" s="179" t="s">
        <v>217</v>
      </c>
      <c r="E2263" s="250" t="s">
        <v>188</v>
      </c>
      <c r="F2263" s="250"/>
      <c r="G2263" s="80" t="s">
        <v>31</v>
      </c>
      <c r="H2263" s="81">
        <v>31.5459</v>
      </c>
      <c r="I2263" s="82">
        <v>20.82</v>
      </c>
      <c r="J2263" s="82">
        <v>656.78</v>
      </c>
    </row>
    <row r="2264" spans="1:10" ht="24" customHeight="1" x14ac:dyDescent="0.2">
      <c r="A2264" s="179" t="s">
        <v>183</v>
      </c>
      <c r="B2264" s="79" t="s">
        <v>303</v>
      </c>
      <c r="C2264" s="179" t="s">
        <v>21</v>
      </c>
      <c r="D2264" s="179" t="s">
        <v>304</v>
      </c>
      <c r="E2264" s="250" t="s">
        <v>188</v>
      </c>
      <c r="F2264" s="250"/>
      <c r="G2264" s="80" t="s">
        <v>31</v>
      </c>
      <c r="H2264" s="81">
        <v>5.96</v>
      </c>
      <c r="I2264" s="82">
        <v>19.940000000000001</v>
      </c>
      <c r="J2264" s="82">
        <v>118.84</v>
      </c>
    </row>
    <row r="2265" spans="1:10" ht="24" customHeight="1" x14ac:dyDescent="0.2">
      <c r="A2265" s="180" t="s">
        <v>191</v>
      </c>
      <c r="B2265" s="83" t="s">
        <v>247</v>
      </c>
      <c r="C2265" s="180" t="s">
        <v>21</v>
      </c>
      <c r="D2265" s="180" t="s">
        <v>248</v>
      </c>
      <c r="E2265" s="251" t="s">
        <v>194</v>
      </c>
      <c r="F2265" s="251"/>
      <c r="G2265" s="84" t="s">
        <v>23</v>
      </c>
      <c r="H2265" s="85">
        <v>1.9403999999999999</v>
      </c>
      <c r="I2265" s="86">
        <v>59.03</v>
      </c>
      <c r="J2265" s="86">
        <v>114.54</v>
      </c>
    </row>
    <row r="2266" spans="1:10" ht="24" customHeight="1" x14ac:dyDescent="0.2">
      <c r="A2266" s="180" t="s">
        <v>191</v>
      </c>
      <c r="B2266" s="83" t="s">
        <v>240</v>
      </c>
      <c r="C2266" s="180" t="s">
        <v>21</v>
      </c>
      <c r="D2266" s="180" t="s">
        <v>241</v>
      </c>
      <c r="E2266" s="251" t="s">
        <v>194</v>
      </c>
      <c r="F2266" s="251"/>
      <c r="G2266" s="84" t="s">
        <v>242</v>
      </c>
      <c r="H2266" s="85">
        <v>8.3299999999999999E-2</v>
      </c>
      <c r="I2266" s="86">
        <v>6.66</v>
      </c>
      <c r="J2266" s="86">
        <v>0.55000000000000004</v>
      </c>
    </row>
    <row r="2267" spans="1:10" ht="24" customHeight="1" x14ac:dyDescent="0.2">
      <c r="A2267" s="180" t="s">
        <v>191</v>
      </c>
      <c r="B2267" s="83" t="s">
        <v>249</v>
      </c>
      <c r="C2267" s="180" t="s">
        <v>21</v>
      </c>
      <c r="D2267" s="180" t="s">
        <v>250</v>
      </c>
      <c r="E2267" s="251" t="s">
        <v>194</v>
      </c>
      <c r="F2267" s="251"/>
      <c r="G2267" s="84" t="s">
        <v>46</v>
      </c>
      <c r="H2267" s="85">
        <v>0.4365</v>
      </c>
      <c r="I2267" s="86">
        <v>18.920000000000002</v>
      </c>
      <c r="J2267" s="86">
        <v>8.25</v>
      </c>
    </row>
    <row r="2268" spans="1:10" ht="24" customHeight="1" x14ac:dyDescent="0.2">
      <c r="A2268" s="180" t="s">
        <v>191</v>
      </c>
      <c r="B2268" s="83" t="s">
        <v>251</v>
      </c>
      <c r="C2268" s="180" t="s">
        <v>21</v>
      </c>
      <c r="D2268" s="180" t="s">
        <v>1696</v>
      </c>
      <c r="E2268" s="251" t="s">
        <v>194</v>
      </c>
      <c r="F2268" s="251"/>
      <c r="G2268" s="84" t="s">
        <v>39</v>
      </c>
      <c r="H2268" s="85">
        <v>5.6283000000000003</v>
      </c>
      <c r="I2268" s="86">
        <v>4.07</v>
      </c>
      <c r="J2268" s="86">
        <v>22.9</v>
      </c>
    </row>
    <row r="2269" spans="1:10" ht="25.5" x14ac:dyDescent="0.2">
      <c r="A2269" s="181"/>
      <c r="B2269" s="181"/>
      <c r="C2269" s="181"/>
      <c r="D2269" s="181"/>
      <c r="E2269" s="181" t="s">
        <v>199</v>
      </c>
      <c r="F2269" s="87">
        <v>1056.02</v>
      </c>
      <c r="G2269" s="181" t="s">
        <v>200</v>
      </c>
      <c r="H2269" s="87">
        <v>0</v>
      </c>
      <c r="I2269" s="181" t="s">
        <v>201</v>
      </c>
      <c r="J2269" s="87">
        <v>1056.02</v>
      </c>
    </row>
    <row r="2270" spans="1:10" ht="15" thickBot="1" x14ac:dyDescent="0.25">
      <c r="A2270" s="181"/>
      <c r="B2270" s="181"/>
      <c r="C2270" s="181"/>
      <c r="D2270" s="181"/>
      <c r="E2270" s="181" t="s">
        <v>202</v>
      </c>
      <c r="F2270" s="87">
        <v>592.05999999999995</v>
      </c>
      <c r="G2270" s="181"/>
      <c r="H2270" s="252" t="s">
        <v>203</v>
      </c>
      <c r="I2270" s="252"/>
      <c r="J2270" s="87">
        <v>3060.03</v>
      </c>
    </row>
    <row r="2271" spans="1:10" ht="0.95" customHeight="1" thickTop="1" x14ac:dyDescent="0.2">
      <c r="A2271" s="88"/>
      <c r="B2271" s="88"/>
      <c r="C2271" s="88"/>
      <c r="D2271" s="88"/>
      <c r="E2271" s="88"/>
      <c r="F2271" s="88"/>
      <c r="G2271" s="88"/>
      <c r="H2271" s="88"/>
      <c r="I2271" s="88"/>
      <c r="J2271" s="88"/>
    </row>
    <row r="2272" spans="1:10" ht="18" customHeight="1" x14ac:dyDescent="0.2">
      <c r="A2272" s="182"/>
      <c r="B2272" s="191" t="s">
        <v>6</v>
      </c>
      <c r="C2272" s="182" t="s">
        <v>7</v>
      </c>
      <c r="D2272" s="182" t="s">
        <v>8</v>
      </c>
      <c r="E2272" s="218" t="s">
        <v>180</v>
      </c>
      <c r="F2272" s="218"/>
      <c r="G2272" s="192" t="s">
        <v>9</v>
      </c>
      <c r="H2272" s="191" t="s">
        <v>10</v>
      </c>
      <c r="I2272" s="191" t="s">
        <v>11</v>
      </c>
      <c r="J2272" s="191" t="s">
        <v>13</v>
      </c>
    </row>
    <row r="2273" spans="1:10" ht="24" customHeight="1" x14ac:dyDescent="0.2">
      <c r="A2273" s="183" t="s">
        <v>181</v>
      </c>
      <c r="B2273" s="75" t="s">
        <v>343</v>
      </c>
      <c r="C2273" s="183" t="s">
        <v>21</v>
      </c>
      <c r="D2273" s="183" t="s">
        <v>344</v>
      </c>
      <c r="E2273" s="249" t="s">
        <v>188</v>
      </c>
      <c r="F2273" s="249"/>
      <c r="G2273" s="76" t="s">
        <v>31</v>
      </c>
      <c r="H2273" s="77">
        <v>1</v>
      </c>
      <c r="I2273" s="78">
        <v>21.9</v>
      </c>
      <c r="J2273" s="78">
        <v>21.9</v>
      </c>
    </row>
    <row r="2274" spans="1:10" ht="24" customHeight="1" x14ac:dyDescent="0.2">
      <c r="A2274" s="179" t="s">
        <v>183</v>
      </c>
      <c r="B2274" s="79" t="s">
        <v>741</v>
      </c>
      <c r="C2274" s="179" t="s">
        <v>21</v>
      </c>
      <c r="D2274" s="179" t="s">
        <v>742</v>
      </c>
      <c r="E2274" s="250" t="s">
        <v>188</v>
      </c>
      <c r="F2274" s="250"/>
      <c r="G2274" s="80" t="s">
        <v>31</v>
      </c>
      <c r="H2274" s="81">
        <v>1</v>
      </c>
      <c r="I2274" s="82">
        <v>0.17</v>
      </c>
      <c r="J2274" s="82">
        <v>0.17</v>
      </c>
    </row>
    <row r="2275" spans="1:10" ht="24" customHeight="1" x14ac:dyDescent="0.2">
      <c r="A2275" s="180" t="s">
        <v>191</v>
      </c>
      <c r="B2275" s="83" t="s">
        <v>570</v>
      </c>
      <c r="C2275" s="180" t="s">
        <v>21</v>
      </c>
      <c r="D2275" s="180" t="s">
        <v>571</v>
      </c>
      <c r="E2275" s="251" t="s">
        <v>222</v>
      </c>
      <c r="F2275" s="251"/>
      <c r="G2275" s="84" t="s">
        <v>31</v>
      </c>
      <c r="H2275" s="85">
        <v>1</v>
      </c>
      <c r="I2275" s="86">
        <v>2.83</v>
      </c>
      <c r="J2275" s="86">
        <v>2.83</v>
      </c>
    </row>
    <row r="2276" spans="1:10" ht="24" customHeight="1" x14ac:dyDescent="0.2">
      <c r="A2276" s="180" t="s">
        <v>191</v>
      </c>
      <c r="B2276" s="83" t="s">
        <v>832</v>
      </c>
      <c r="C2276" s="180" t="s">
        <v>21</v>
      </c>
      <c r="D2276" s="180" t="s">
        <v>833</v>
      </c>
      <c r="E2276" s="251" t="s">
        <v>204</v>
      </c>
      <c r="F2276" s="251"/>
      <c r="G2276" s="84" t="s">
        <v>31</v>
      </c>
      <c r="H2276" s="85">
        <v>1</v>
      </c>
      <c r="I2276" s="86">
        <v>1.5</v>
      </c>
      <c r="J2276" s="86">
        <v>1.5</v>
      </c>
    </row>
    <row r="2277" spans="1:10" ht="24" customHeight="1" x14ac:dyDescent="0.2">
      <c r="A2277" s="180" t="s">
        <v>191</v>
      </c>
      <c r="B2277" s="83" t="s">
        <v>834</v>
      </c>
      <c r="C2277" s="180" t="s">
        <v>21</v>
      </c>
      <c r="D2277" s="180" t="s">
        <v>835</v>
      </c>
      <c r="E2277" s="251" t="s">
        <v>204</v>
      </c>
      <c r="F2277" s="251"/>
      <c r="G2277" s="84" t="s">
        <v>31</v>
      </c>
      <c r="H2277" s="85">
        <v>1</v>
      </c>
      <c r="I2277" s="86">
        <v>1.48</v>
      </c>
      <c r="J2277" s="86">
        <v>1.48</v>
      </c>
    </row>
    <row r="2278" spans="1:10" ht="24" customHeight="1" x14ac:dyDescent="0.2">
      <c r="A2278" s="180" t="s">
        <v>191</v>
      </c>
      <c r="B2278" s="83" t="s">
        <v>220</v>
      </c>
      <c r="C2278" s="180" t="s">
        <v>21</v>
      </c>
      <c r="D2278" s="180" t="s">
        <v>221</v>
      </c>
      <c r="E2278" s="251" t="s">
        <v>222</v>
      </c>
      <c r="F2278" s="251"/>
      <c r="G2278" s="84" t="s">
        <v>31</v>
      </c>
      <c r="H2278" s="85">
        <v>1</v>
      </c>
      <c r="I2278" s="86">
        <v>0.81</v>
      </c>
      <c r="J2278" s="86">
        <v>0.81</v>
      </c>
    </row>
    <row r="2279" spans="1:10" ht="24" customHeight="1" x14ac:dyDescent="0.2">
      <c r="A2279" s="180" t="s">
        <v>191</v>
      </c>
      <c r="B2279" s="83" t="s">
        <v>743</v>
      </c>
      <c r="C2279" s="180" t="s">
        <v>21</v>
      </c>
      <c r="D2279" s="180" t="s">
        <v>744</v>
      </c>
      <c r="E2279" s="251" t="s">
        <v>219</v>
      </c>
      <c r="F2279" s="251"/>
      <c r="G2279" s="84" t="s">
        <v>31</v>
      </c>
      <c r="H2279" s="85">
        <v>1</v>
      </c>
      <c r="I2279" s="86">
        <v>14.17</v>
      </c>
      <c r="J2279" s="86">
        <v>14.17</v>
      </c>
    </row>
    <row r="2280" spans="1:10" ht="24" customHeight="1" x14ac:dyDescent="0.2">
      <c r="A2280" s="180" t="s">
        <v>191</v>
      </c>
      <c r="B2280" s="83" t="s">
        <v>223</v>
      </c>
      <c r="C2280" s="180" t="s">
        <v>21</v>
      </c>
      <c r="D2280" s="180" t="s">
        <v>224</v>
      </c>
      <c r="E2280" s="251" t="s">
        <v>225</v>
      </c>
      <c r="F2280" s="251"/>
      <c r="G2280" s="84" t="s">
        <v>31</v>
      </c>
      <c r="H2280" s="85">
        <v>1</v>
      </c>
      <c r="I2280" s="86">
        <v>0.06</v>
      </c>
      <c r="J2280" s="86">
        <v>0.06</v>
      </c>
    </row>
    <row r="2281" spans="1:10" ht="24" customHeight="1" x14ac:dyDescent="0.2">
      <c r="A2281" s="180" t="s">
        <v>191</v>
      </c>
      <c r="B2281" s="83" t="s">
        <v>576</v>
      </c>
      <c r="C2281" s="180" t="s">
        <v>21</v>
      </c>
      <c r="D2281" s="180" t="s">
        <v>577</v>
      </c>
      <c r="E2281" s="251" t="s">
        <v>320</v>
      </c>
      <c r="F2281" s="251"/>
      <c r="G2281" s="84" t="s">
        <v>31</v>
      </c>
      <c r="H2281" s="85">
        <v>1</v>
      </c>
      <c r="I2281" s="86">
        <v>0.88</v>
      </c>
      <c r="J2281" s="86">
        <v>0.88</v>
      </c>
    </row>
    <row r="2282" spans="1:10" ht="25.5" x14ac:dyDescent="0.2">
      <c r="A2282" s="181"/>
      <c r="B2282" s="181"/>
      <c r="C2282" s="181"/>
      <c r="D2282" s="181"/>
      <c r="E2282" s="181" t="s">
        <v>199</v>
      </c>
      <c r="F2282" s="87">
        <v>14.34</v>
      </c>
      <c r="G2282" s="181" t="s">
        <v>200</v>
      </c>
      <c r="H2282" s="87">
        <v>0</v>
      </c>
      <c r="I2282" s="181" t="s">
        <v>201</v>
      </c>
      <c r="J2282" s="87">
        <v>14.34</v>
      </c>
    </row>
    <row r="2283" spans="1:10" ht="15" thickBot="1" x14ac:dyDescent="0.25">
      <c r="A2283" s="181"/>
      <c r="B2283" s="181"/>
      <c r="C2283" s="181"/>
      <c r="D2283" s="181"/>
      <c r="E2283" s="181" t="s">
        <v>202</v>
      </c>
      <c r="F2283" s="87">
        <v>5.25</v>
      </c>
      <c r="G2283" s="181"/>
      <c r="H2283" s="252" t="s">
        <v>203</v>
      </c>
      <c r="I2283" s="252"/>
      <c r="J2283" s="87">
        <v>27.15</v>
      </c>
    </row>
    <row r="2284" spans="1:10" ht="0.95" customHeight="1" thickTop="1" x14ac:dyDescent="0.2">
      <c r="A2284" s="88"/>
      <c r="B2284" s="88"/>
      <c r="C2284" s="88"/>
      <c r="D2284" s="88"/>
      <c r="E2284" s="88"/>
      <c r="F2284" s="88"/>
      <c r="G2284" s="88"/>
      <c r="H2284" s="88"/>
      <c r="I2284" s="88"/>
      <c r="J2284" s="88"/>
    </row>
    <row r="2285" spans="1:10" ht="18" customHeight="1" x14ac:dyDescent="0.2">
      <c r="A2285" s="182"/>
      <c r="B2285" s="191" t="s">
        <v>6</v>
      </c>
      <c r="C2285" s="182" t="s">
        <v>7</v>
      </c>
      <c r="D2285" s="182" t="s">
        <v>8</v>
      </c>
      <c r="E2285" s="218" t="s">
        <v>180</v>
      </c>
      <c r="F2285" s="218"/>
      <c r="G2285" s="192" t="s">
        <v>9</v>
      </c>
      <c r="H2285" s="191" t="s">
        <v>10</v>
      </c>
      <c r="I2285" s="191" t="s">
        <v>11</v>
      </c>
      <c r="J2285" s="191" t="s">
        <v>13</v>
      </c>
    </row>
    <row r="2286" spans="1:10" ht="24" customHeight="1" x14ac:dyDescent="0.2">
      <c r="A2286" s="183" t="s">
        <v>181</v>
      </c>
      <c r="B2286" s="75" t="s">
        <v>305</v>
      </c>
      <c r="C2286" s="183" t="s">
        <v>25</v>
      </c>
      <c r="D2286" s="183" t="s">
        <v>306</v>
      </c>
      <c r="E2286" s="249" t="s">
        <v>218</v>
      </c>
      <c r="F2286" s="249"/>
      <c r="G2286" s="76" t="s">
        <v>307</v>
      </c>
      <c r="H2286" s="77">
        <v>1</v>
      </c>
      <c r="I2286" s="78">
        <v>380.09</v>
      </c>
      <c r="J2286" s="78">
        <v>380.09</v>
      </c>
    </row>
    <row r="2287" spans="1:10" ht="24" customHeight="1" x14ac:dyDescent="0.2">
      <c r="A2287" s="179" t="s">
        <v>183</v>
      </c>
      <c r="B2287" s="79" t="s">
        <v>303</v>
      </c>
      <c r="C2287" s="179" t="s">
        <v>21</v>
      </c>
      <c r="D2287" s="179" t="s">
        <v>304</v>
      </c>
      <c r="E2287" s="250" t="s">
        <v>188</v>
      </c>
      <c r="F2287" s="250"/>
      <c r="G2287" s="80" t="s">
        <v>31</v>
      </c>
      <c r="H2287" s="81">
        <v>2.5</v>
      </c>
      <c r="I2287" s="82">
        <v>19.940000000000001</v>
      </c>
      <c r="J2287" s="82">
        <v>49.85</v>
      </c>
    </row>
    <row r="2288" spans="1:10" ht="24" customHeight="1" x14ac:dyDescent="0.2">
      <c r="A2288" s="179" t="s">
        <v>183</v>
      </c>
      <c r="B2288" s="79" t="s">
        <v>238</v>
      </c>
      <c r="C2288" s="179" t="s">
        <v>21</v>
      </c>
      <c r="D2288" s="179" t="s">
        <v>239</v>
      </c>
      <c r="E2288" s="250" t="s">
        <v>188</v>
      </c>
      <c r="F2288" s="250"/>
      <c r="G2288" s="80" t="s">
        <v>31</v>
      </c>
      <c r="H2288" s="81">
        <v>2.5</v>
      </c>
      <c r="I2288" s="82">
        <v>16.920000000000002</v>
      </c>
      <c r="J2288" s="82">
        <v>42.3</v>
      </c>
    </row>
    <row r="2289" spans="1:10" ht="24" customHeight="1" x14ac:dyDescent="0.2">
      <c r="A2289" s="180" t="s">
        <v>191</v>
      </c>
      <c r="B2289" s="83" t="s">
        <v>836</v>
      </c>
      <c r="C2289" s="180" t="s">
        <v>21</v>
      </c>
      <c r="D2289" s="180" t="s">
        <v>837</v>
      </c>
      <c r="E2289" s="251" t="s">
        <v>194</v>
      </c>
      <c r="F2289" s="251"/>
      <c r="G2289" s="84" t="s">
        <v>46</v>
      </c>
      <c r="H2289" s="85">
        <v>0.72130000000000005</v>
      </c>
      <c r="I2289" s="86">
        <v>46.19</v>
      </c>
      <c r="J2289" s="86">
        <v>33.31</v>
      </c>
    </row>
    <row r="2290" spans="1:10" ht="24" customHeight="1" x14ac:dyDescent="0.2">
      <c r="A2290" s="180" t="s">
        <v>191</v>
      </c>
      <c r="B2290" s="83" t="s">
        <v>838</v>
      </c>
      <c r="C2290" s="180" t="s">
        <v>25</v>
      </c>
      <c r="D2290" s="180" t="s">
        <v>839</v>
      </c>
      <c r="E2290" s="251" t="s">
        <v>194</v>
      </c>
      <c r="F2290" s="251"/>
      <c r="G2290" s="84" t="s">
        <v>23</v>
      </c>
      <c r="H2290" s="85">
        <v>2.1638000000000002</v>
      </c>
      <c r="I2290" s="86">
        <v>79.48</v>
      </c>
      <c r="J2290" s="86">
        <v>171.97</v>
      </c>
    </row>
    <row r="2291" spans="1:10" ht="24" customHeight="1" x14ac:dyDescent="0.2">
      <c r="A2291" s="180" t="s">
        <v>191</v>
      </c>
      <c r="B2291" s="83" t="s">
        <v>126</v>
      </c>
      <c r="C2291" s="180" t="s">
        <v>25</v>
      </c>
      <c r="D2291" s="180" t="s">
        <v>840</v>
      </c>
      <c r="E2291" s="251" t="s">
        <v>194</v>
      </c>
      <c r="F2291" s="251"/>
      <c r="G2291" s="84" t="s">
        <v>23</v>
      </c>
      <c r="H2291" s="85">
        <v>1.05</v>
      </c>
      <c r="I2291" s="86">
        <v>78.73</v>
      </c>
      <c r="J2291" s="86">
        <v>82.66</v>
      </c>
    </row>
    <row r="2292" spans="1:10" ht="25.5" x14ac:dyDescent="0.2">
      <c r="A2292" s="181"/>
      <c r="B2292" s="181"/>
      <c r="C2292" s="181"/>
      <c r="D2292" s="181"/>
      <c r="E2292" s="181" t="s">
        <v>199</v>
      </c>
      <c r="F2292" s="87">
        <v>60.69</v>
      </c>
      <c r="G2292" s="181" t="s">
        <v>200</v>
      </c>
      <c r="H2292" s="87">
        <v>0</v>
      </c>
      <c r="I2292" s="181" t="s">
        <v>201</v>
      </c>
      <c r="J2292" s="87">
        <v>60.69</v>
      </c>
    </row>
    <row r="2293" spans="1:10" ht="15" thickBot="1" x14ac:dyDescent="0.25">
      <c r="A2293" s="181"/>
      <c r="B2293" s="181"/>
      <c r="C2293" s="181"/>
      <c r="D2293" s="181"/>
      <c r="E2293" s="181" t="s">
        <v>202</v>
      </c>
      <c r="F2293" s="87">
        <v>91.18</v>
      </c>
      <c r="G2293" s="181"/>
      <c r="H2293" s="252" t="s">
        <v>203</v>
      </c>
      <c r="I2293" s="252"/>
      <c r="J2293" s="87">
        <v>471.27</v>
      </c>
    </row>
    <row r="2294" spans="1:10" ht="0.95" customHeight="1" thickTop="1" x14ac:dyDescent="0.2">
      <c r="A2294" s="88"/>
      <c r="B2294" s="88"/>
      <c r="C2294" s="88"/>
      <c r="D2294" s="88"/>
      <c r="E2294" s="88"/>
      <c r="F2294" s="88"/>
      <c r="G2294" s="88"/>
      <c r="H2294" s="88"/>
      <c r="I2294" s="88"/>
      <c r="J2294" s="88"/>
    </row>
    <row r="2295" spans="1:10" ht="18" customHeight="1" x14ac:dyDescent="0.2">
      <c r="A2295" s="182"/>
      <c r="B2295" s="191" t="s">
        <v>6</v>
      </c>
      <c r="C2295" s="182" t="s">
        <v>7</v>
      </c>
      <c r="D2295" s="182" t="s">
        <v>8</v>
      </c>
      <c r="E2295" s="218" t="s">
        <v>180</v>
      </c>
      <c r="F2295" s="218"/>
      <c r="G2295" s="192" t="s">
        <v>9</v>
      </c>
      <c r="H2295" s="191" t="s">
        <v>10</v>
      </c>
      <c r="I2295" s="191" t="s">
        <v>11</v>
      </c>
      <c r="J2295" s="191" t="s">
        <v>13</v>
      </c>
    </row>
    <row r="2296" spans="1:10" ht="36" customHeight="1" x14ac:dyDescent="0.2">
      <c r="A2296" s="183" t="s">
        <v>181</v>
      </c>
      <c r="B2296" s="75" t="s">
        <v>1654</v>
      </c>
      <c r="C2296" s="183" t="s">
        <v>21</v>
      </c>
      <c r="D2296" s="183" t="s">
        <v>1655</v>
      </c>
      <c r="E2296" s="249" t="s">
        <v>319</v>
      </c>
      <c r="F2296" s="249"/>
      <c r="G2296" s="76" t="s">
        <v>28</v>
      </c>
      <c r="H2296" s="77">
        <v>1</v>
      </c>
      <c r="I2296" s="78">
        <v>183.7</v>
      </c>
      <c r="J2296" s="78">
        <v>183.7</v>
      </c>
    </row>
    <row r="2297" spans="1:10" ht="36" customHeight="1" x14ac:dyDescent="0.2">
      <c r="A2297" s="179" t="s">
        <v>183</v>
      </c>
      <c r="B2297" s="79" t="s">
        <v>686</v>
      </c>
      <c r="C2297" s="179" t="s">
        <v>21</v>
      </c>
      <c r="D2297" s="179" t="s">
        <v>687</v>
      </c>
      <c r="E2297" s="250" t="s">
        <v>208</v>
      </c>
      <c r="F2297" s="250"/>
      <c r="G2297" s="80" t="s">
        <v>209</v>
      </c>
      <c r="H2297" s="81">
        <v>7.1800000000000003E-2</v>
      </c>
      <c r="I2297" s="82">
        <v>28.03</v>
      </c>
      <c r="J2297" s="82">
        <v>2.0099999999999998</v>
      </c>
    </row>
    <row r="2298" spans="1:10" ht="36" customHeight="1" x14ac:dyDescent="0.2">
      <c r="A2298" s="179" t="s">
        <v>183</v>
      </c>
      <c r="B2298" s="79" t="s">
        <v>678</v>
      </c>
      <c r="C2298" s="179" t="s">
        <v>21</v>
      </c>
      <c r="D2298" s="179" t="s">
        <v>679</v>
      </c>
      <c r="E2298" s="250" t="s">
        <v>208</v>
      </c>
      <c r="F2298" s="250"/>
      <c r="G2298" s="80" t="s">
        <v>212</v>
      </c>
      <c r="H2298" s="81">
        <v>6.6600000000000006E-2</v>
      </c>
      <c r="I2298" s="82">
        <v>20.36</v>
      </c>
      <c r="J2298" s="82">
        <v>1.35</v>
      </c>
    </row>
    <row r="2299" spans="1:10" ht="24" customHeight="1" x14ac:dyDescent="0.2">
      <c r="A2299" s="179" t="s">
        <v>183</v>
      </c>
      <c r="B2299" s="79" t="s">
        <v>216</v>
      </c>
      <c r="C2299" s="179" t="s">
        <v>21</v>
      </c>
      <c r="D2299" s="179" t="s">
        <v>217</v>
      </c>
      <c r="E2299" s="250" t="s">
        <v>188</v>
      </c>
      <c r="F2299" s="250"/>
      <c r="G2299" s="80" t="s">
        <v>31</v>
      </c>
      <c r="H2299" s="81">
        <v>2.0219</v>
      </c>
      <c r="I2299" s="82">
        <v>20.82</v>
      </c>
      <c r="J2299" s="82">
        <v>42.09</v>
      </c>
    </row>
    <row r="2300" spans="1:10" ht="24" customHeight="1" x14ac:dyDescent="0.2">
      <c r="A2300" s="179" t="s">
        <v>183</v>
      </c>
      <c r="B2300" s="79" t="s">
        <v>189</v>
      </c>
      <c r="C2300" s="179" t="s">
        <v>21</v>
      </c>
      <c r="D2300" s="179" t="s">
        <v>190</v>
      </c>
      <c r="E2300" s="250" t="s">
        <v>188</v>
      </c>
      <c r="F2300" s="250"/>
      <c r="G2300" s="80" t="s">
        <v>31</v>
      </c>
      <c r="H2300" s="81">
        <v>3.0329000000000002</v>
      </c>
      <c r="I2300" s="82">
        <v>16.57</v>
      </c>
      <c r="J2300" s="82">
        <v>50.25</v>
      </c>
    </row>
    <row r="2301" spans="1:10" ht="24" customHeight="1" x14ac:dyDescent="0.2">
      <c r="A2301" s="180" t="s">
        <v>191</v>
      </c>
      <c r="B2301" s="83" t="s">
        <v>511</v>
      </c>
      <c r="C2301" s="180" t="s">
        <v>21</v>
      </c>
      <c r="D2301" s="180" t="s">
        <v>512</v>
      </c>
      <c r="E2301" s="251" t="s">
        <v>194</v>
      </c>
      <c r="F2301" s="251"/>
      <c r="G2301" s="84" t="s">
        <v>28</v>
      </c>
      <c r="H2301" s="85">
        <v>1.1000000000000001</v>
      </c>
      <c r="I2301" s="86">
        <v>80</v>
      </c>
      <c r="J2301" s="86">
        <v>88</v>
      </c>
    </row>
    <row r="2302" spans="1:10" ht="25.5" x14ac:dyDescent="0.2">
      <c r="A2302" s="181"/>
      <c r="B2302" s="181"/>
      <c r="C2302" s="181"/>
      <c r="D2302" s="181"/>
      <c r="E2302" s="181" t="s">
        <v>199</v>
      </c>
      <c r="F2302" s="87">
        <v>62.25</v>
      </c>
      <c r="G2302" s="181" t="s">
        <v>200</v>
      </c>
      <c r="H2302" s="87">
        <v>0</v>
      </c>
      <c r="I2302" s="181" t="s">
        <v>201</v>
      </c>
      <c r="J2302" s="87">
        <v>62.25</v>
      </c>
    </row>
    <row r="2303" spans="1:10" ht="15" thickBot="1" x14ac:dyDescent="0.25">
      <c r="A2303" s="181"/>
      <c r="B2303" s="181"/>
      <c r="C2303" s="181"/>
      <c r="D2303" s="181"/>
      <c r="E2303" s="181" t="s">
        <v>202</v>
      </c>
      <c r="F2303" s="87">
        <v>44.06</v>
      </c>
      <c r="G2303" s="181"/>
      <c r="H2303" s="252" t="s">
        <v>203</v>
      </c>
      <c r="I2303" s="252"/>
      <c r="J2303" s="87">
        <v>227.76</v>
      </c>
    </row>
    <row r="2304" spans="1:10" ht="0.95" customHeight="1" thickTop="1" x14ac:dyDescent="0.2">
      <c r="A2304" s="88"/>
      <c r="B2304" s="88"/>
      <c r="C2304" s="88"/>
      <c r="D2304" s="88"/>
      <c r="E2304" s="88"/>
      <c r="F2304" s="88"/>
      <c r="G2304" s="88"/>
      <c r="H2304" s="88"/>
      <c r="I2304" s="88"/>
      <c r="J2304" s="88"/>
    </row>
    <row r="2305" spans="1:10" ht="18" customHeight="1" x14ac:dyDescent="0.2">
      <c r="A2305" s="182"/>
      <c r="B2305" s="191" t="s">
        <v>6</v>
      </c>
      <c r="C2305" s="182" t="s">
        <v>7</v>
      </c>
      <c r="D2305" s="182" t="s">
        <v>8</v>
      </c>
      <c r="E2305" s="218" t="s">
        <v>180</v>
      </c>
      <c r="F2305" s="218"/>
      <c r="G2305" s="192" t="s">
        <v>9</v>
      </c>
      <c r="H2305" s="191" t="s">
        <v>10</v>
      </c>
      <c r="I2305" s="191" t="s">
        <v>11</v>
      </c>
      <c r="J2305" s="191" t="s">
        <v>13</v>
      </c>
    </row>
    <row r="2306" spans="1:10" ht="36" customHeight="1" x14ac:dyDescent="0.2">
      <c r="A2306" s="183" t="s">
        <v>181</v>
      </c>
      <c r="B2306" s="75" t="s">
        <v>533</v>
      </c>
      <c r="C2306" s="183" t="s">
        <v>21</v>
      </c>
      <c r="D2306" s="183" t="s">
        <v>534</v>
      </c>
      <c r="E2306" s="249" t="s">
        <v>319</v>
      </c>
      <c r="F2306" s="249"/>
      <c r="G2306" s="76" t="s">
        <v>28</v>
      </c>
      <c r="H2306" s="77">
        <v>1</v>
      </c>
      <c r="I2306" s="78">
        <v>221.92</v>
      </c>
      <c r="J2306" s="78">
        <v>221.92</v>
      </c>
    </row>
    <row r="2307" spans="1:10" ht="36" customHeight="1" x14ac:dyDescent="0.2">
      <c r="A2307" s="179" t="s">
        <v>183</v>
      </c>
      <c r="B2307" s="79" t="s">
        <v>686</v>
      </c>
      <c r="C2307" s="179" t="s">
        <v>21</v>
      </c>
      <c r="D2307" s="179" t="s">
        <v>687</v>
      </c>
      <c r="E2307" s="250" t="s">
        <v>208</v>
      </c>
      <c r="F2307" s="250"/>
      <c r="G2307" s="80" t="s">
        <v>209</v>
      </c>
      <c r="H2307" s="81">
        <v>7.1800000000000003E-2</v>
      </c>
      <c r="I2307" s="82">
        <v>28.03</v>
      </c>
      <c r="J2307" s="82">
        <v>2.0099999999999998</v>
      </c>
    </row>
    <row r="2308" spans="1:10" ht="36" customHeight="1" x14ac:dyDescent="0.2">
      <c r="A2308" s="179" t="s">
        <v>183</v>
      </c>
      <c r="B2308" s="79" t="s">
        <v>678</v>
      </c>
      <c r="C2308" s="179" t="s">
        <v>21</v>
      </c>
      <c r="D2308" s="179" t="s">
        <v>679</v>
      </c>
      <c r="E2308" s="250" t="s">
        <v>208</v>
      </c>
      <c r="F2308" s="250"/>
      <c r="G2308" s="80" t="s">
        <v>212</v>
      </c>
      <c r="H2308" s="81">
        <v>6.6600000000000006E-2</v>
      </c>
      <c r="I2308" s="82">
        <v>20.36</v>
      </c>
      <c r="J2308" s="82">
        <v>1.35</v>
      </c>
    </row>
    <row r="2309" spans="1:10" ht="24" customHeight="1" x14ac:dyDescent="0.2">
      <c r="A2309" s="179" t="s">
        <v>183</v>
      </c>
      <c r="B2309" s="79" t="s">
        <v>216</v>
      </c>
      <c r="C2309" s="179" t="s">
        <v>21</v>
      </c>
      <c r="D2309" s="179" t="s">
        <v>217</v>
      </c>
      <c r="E2309" s="250" t="s">
        <v>188</v>
      </c>
      <c r="F2309" s="250"/>
      <c r="G2309" s="80" t="s">
        <v>31</v>
      </c>
      <c r="H2309" s="81">
        <v>2.4937999999999998</v>
      </c>
      <c r="I2309" s="82">
        <v>20.82</v>
      </c>
      <c r="J2309" s="82">
        <v>51.92</v>
      </c>
    </row>
    <row r="2310" spans="1:10" ht="24" customHeight="1" x14ac:dyDescent="0.2">
      <c r="A2310" s="179" t="s">
        <v>183</v>
      </c>
      <c r="B2310" s="79" t="s">
        <v>189</v>
      </c>
      <c r="C2310" s="179" t="s">
        <v>21</v>
      </c>
      <c r="D2310" s="179" t="s">
        <v>190</v>
      </c>
      <c r="E2310" s="250" t="s">
        <v>188</v>
      </c>
      <c r="F2310" s="250"/>
      <c r="G2310" s="80" t="s">
        <v>31</v>
      </c>
      <c r="H2310" s="81">
        <v>3.7406999999999999</v>
      </c>
      <c r="I2310" s="82">
        <v>16.57</v>
      </c>
      <c r="J2310" s="82">
        <v>61.98</v>
      </c>
    </row>
    <row r="2311" spans="1:10" ht="24" customHeight="1" x14ac:dyDescent="0.2">
      <c r="A2311" s="180" t="s">
        <v>191</v>
      </c>
      <c r="B2311" s="83" t="s">
        <v>841</v>
      </c>
      <c r="C2311" s="180" t="s">
        <v>21</v>
      </c>
      <c r="D2311" s="180" t="s">
        <v>842</v>
      </c>
      <c r="E2311" s="251" t="s">
        <v>194</v>
      </c>
      <c r="F2311" s="251"/>
      <c r="G2311" s="84" t="s">
        <v>28</v>
      </c>
      <c r="H2311" s="85">
        <v>1.1000000000000001</v>
      </c>
      <c r="I2311" s="86">
        <v>95.15</v>
      </c>
      <c r="J2311" s="86">
        <v>104.66</v>
      </c>
    </row>
    <row r="2312" spans="1:10" ht="25.5" x14ac:dyDescent="0.2">
      <c r="A2312" s="181"/>
      <c r="B2312" s="181"/>
      <c r="C2312" s="181"/>
      <c r="D2312" s="181"/>
      <c r="E2312" s="181" t="s">
        <v>199</v>
      </c>
      <c r="F2312" s="87">
        <v>76.33</v>
      </c>
      <c r="G2312" s="181" t="s">
        <v>200</v>
      </c>
      <c r="H2312" s="87">
        <v>0</v>
      </c>
      <c r="I2312" s="181" t="s">
        <v>201</v>
      </c>
      <c r="J2312" s="87">
        <v>76.33</v>
      </c>
    </row>
    <row r="2313" spans="1:10" ht="15" thickBot="1" x14ac:dyDescent="0.25">
      <c r="A2313" s="181"/>
      <c r="B2313" s="181"/>
      <c r="C2313" s="181"/>
      <c r="D2313" s="181"/>
      <c r="E2313" s="181" t="s">
        <v>202</v>
      </c>
      <c r="F2313" s="87">
        <v>53.23</v>
      </c>
      <c r="G2313" s="181"/>
      <c r="H2313" s="252" t="s">
        <v>203</v>
      </c>
      <c r="I2313" s="252"/>
      <c r="J2313" s="87">
        <v>275.14999999999998</v>
      </c>
    </row>
    <row r="2314" spans="1:10" ht="0.95" customHeight="1" thickTop="1" x14ac:dyDescent="0.2">
      <c r="A2314" s="88"/>
      <c r="B2314" s="88"/>
      <c r="C2314" s="88"/>
      <c r="D2314" s="88"/>
      <c r="E2314" s="88"/>
      <c r="F2314" s="88"/>
      <c r="G2314" s="88"/>
      <c r="H2314" s="88"/>
      <c r="I2314" s="88"/>
      <c r="J2314" s="88"/>
    </row>
    <row r="2315" spans="1:10" ht="18" customHeight="1" x14ac:dyDescent="0.2">
      <c r="A2315" s="182"/>
      <c r="B2315" s="191" t="s">
        <v>6</v>
      </c>
      <c r="C2315" s="182" t="s">
        <v>7</v>
      </c>
      <c r="D2315" s="182" t="s">
        <v>8</v>
      </c>
      <c r="E2315" s="218" t="s">
        <v>180</v>
      </c>
      <c r="F2315" s="218"/>
      <c r="G2315" s="192" t="s">
        <v>9</v>
      </c>
      <c r="H2315" s="191" t="s">
        <v>10</v>
      </c>
      <c r="I2315" s="191" t="s">
        <v>11</v>
      </c>
      <c r="J2315" s="191" t="s">
        <v>13</v>
      </c>
    </row>
    <row r="2316" spans="1:10" ht="36" customHeight="1" x14ac:dyDescent="0.2">
      <c r="A2316" s="183" t="s">
        <v>181</v>
      </c>
      <c r="B2316" s="75" t="s">
        <v>210</v>
      </c>
      <c r="C2316" s="183" t="s">
        <v>21</v>
      </c>
      <c r="D2316" s="183" t="s">
        <v>211</v>
      </c>
      <c r="E2316" s="249" t="s">
        <v>208</v>
      </c>
      <c r="F2316" s="249"/>
      <c r="G2316" s="76" t="s">
        <v>212</v>
      </c>
      <c r="H2316" s="77">
        <v>1</v>
      </c>
      <c r="I2316" s="78">
        <v>51.93</v>
      </c>
      <c r="J2316" s="78">
        <v>51.93</v>
      </c>
    </row>
    <row r="2317" spans="1:10" ht="36" customHeight="1" x14ac:dyDescent="0.2">
      <c r="A2317" s="179" t="s">
        <v>183</v>
      </c>
      <c r="B2317" s="79" t="s">
        <v>843</v>
      </c>
      <c r="C2317" s="179" t="s">
        <v>21</v>
      </c>
      <c r="D2317" s="179" t="s">
        <v>844</v>
      </c>
      <c r="E2317" s="250" t="s">
        <v>208</v>
      </c>
      <c r="F2317" s="250"/>
      <c r="G2317" s="80" t="s">
        <v>31</v>
      </c>
      <c r="H2317" s="81">
        <v>1</v>
      </c>
      <c r="I2317" s="82">
        <v>26.71</v>
      </c>
      <c r="J2317" s="82">
        <v>26.71</v>
      </c>
    </row>
    <row r="2318" spans="1:10" ht="36" customHeight="1" x14ac:dyDescent="0.2">
      <c r="A2318" s="179" t="s">
        <v>183</v>
      </c>
      <c r="B2318" s="79" t="s">
        <v>845</v>
      </c>
      <c r="C2318" s="179" t="s">
        <v>21</v>
      </c>
      <c r="D2318" s="179" t="s">
        <v>846</v>
      </c>
      <c r="E2318" s="250" t="s">
        <v>208</v>
      </c>
      <c r="F2318" s="250"/>
      <c r="G2318" s="80" t="s">
        <v>31</v>
      </c>
      <c r="H2318" s="81">
        <v>1</v>
      </c>
      <c r="I2318" s="82">
        <v>3.62</v>
      </c>
      <c r="J2318" s="82">
        <v>3.62</v>
      </c>
    </row>
    <row r="2319" spans="1:10" ht="24" customHeight="1" x14ac:dyDescent="0.2">
      <c r="A2319" s="179" t="s">
        <v>183</v>
      </c>
      <c r="B2319" s="79" t="s">
        <v>830</v>
      </c>
      <c r="C2319" s="179" t="s">
        <v>21</v>
      </c>
      <c r="D2319" s="179" t="s">
        <v>831</v>
      </c>
      <c r="E2319" s="250" t="s">
        <v>188</v>
      </c>
      <c r="F2319" s="250"/>
      <c r="G2319" s="80" t="s">
        <v>31</v>
      </c>
      <c r="H2319" s="81">
        <v>1</v>
      </c>
      <c r="I2319" s="82">
        <v>21.6</v>
      </c>
      <c r="J2319" s="82">
        <v>21.6</v>
      </c>
    </row>
    <row r="2320" spans="1:10" ht="25.5" x14ac:dyDescent="0.2">
      <c r="A2320" s="181"/>
      <c r="B2320" s="181"/>
      <c r="C2320" s="181"/>
      <c r="D2320" s="181"/>
      <c r="E2320" s="181" t="s">
        <v>199</v>
      </c>
      <c r="F2320" s="87">
        <v>16.25</v>
      </c>
      <c r="G2320" s="181" t="s">
        <v>200</v>
      </c>
      <c r="H2320" s="87">
        <v>0</v>
      </c>
      <c r="I2320" s="181" t="s">
        <v>201</v>
      </c>
      <c r="J2320" s="87">
        <v>16.25</v>
      </c>
    </row>
    <row r="2321" spans="1:10" ht="15" thickBot="1" x14ac:dyDescent="0.25">
      <c r="A2321" s="181"/>
      <c r="B2321" s="181"/>
      <c r="C2321" s="181"/>
      <c r="D2321" s="181"/>
      <c r="E2321" s="181" t="s">
        <v>202</v>
      </c>
      <c r="F2321" s="87">
        <v>12.45</v>
      </c>
      <c r="G2321" s="181"/>
      <c r="H2321" s="252" t="s">
        <v>203</v>
      </c>
      <c r="I2321" s="252"/>
      <c r="J2321" s="87">
        <v>64.38</v>
      </c>
    </row>
    <row r="2322" spans="1:10" ht="0.95" customHeight="1" thickTop="1" x14ac:dyDescent="0.2">
      <c r="A2322" s="88"/>
      <c r="B2322" s="88"/>
      <c r="C2322" s="88"/>
      <c r="D2322" s="88"/>
      <c r="E2322" s="88"/>
      <c r="F2322" s="88"/>
      <c r="G2322" s="88"/>
      <c r="H2322" s="88"/>
      <c r="I2322" s="88"/>
      <c r="J2322" s="88"/>
    </row>
    <row r="2323" spans="1:10" ht="18" customHeight="1" x14ac:dyDescent="0.2">
      <c r="A2323" s="182"/>
      <c r="B2323" s="191" t="s">
        <v>6</v>
      </c>
      <c r="C2323" s="182" t="s">
        <v>7</v>
      </c>
      <c r="D2323" s="182" t="s">
        <v>8</v>
      </c>
      <c r="E2323" s="218" t="s">
        <v>180</v>
      </c>
      <c r="F2323" s="218"/>
      <c r="G2323" s="192" t="s">
        <v>9</v>
      </c>
      <c r="H2323" s="191" t="s">
        <v>10</v>
      </c>
      <c r="I2323" s="191" t="s">
        <v>11</v>
      </c>
      <c r="J2323" s="191" t="s">
        <v>13</v>
      </c>
    </row>
    <row r="2324" spans="1:10" ht="36" customHeight="1" x14ac:dyDescent="0.2">
      <c r="A2324" s="183" t="s">
        <v>181</v>
      </c>
      <c r="B2324" s="75" t="s">
        <v>206</v>
      </c>
      <c r="C2324" s="183" t="s">
        <v>21</v>
      </c>
      <c r="D2324" s="183" t="s">
        <v>207</v>
      </c>
      <c r="E2324" s="249" t="s">
        <v>208</v>
      </c>
      <c r="F2324" s="249"/>
      <c r="G2324" s="76" t="s">
        <v>209</v>
      </c>
      <c r="H2324" s="77">
        <v>1</v>
      </c>
      <c r="I2324" s="78">
        <v>144.55000000000001</v>
      </c>
      <c r="J2324" s="78">
        <v>144.55000000000001</v>
      </c>
    </row>
    <row r="2325" spans="1:10" ht="48" customHeight="1" x14ac:dyDescent="0.2">
      <c r="A2325" s="179" t="s">
        <v>183</v>
      </c>
      <c r="B2325" s="79" t="s">
        <v>849</v>
      </c>
      <c r="C2325" s="179" t="s">
        <v>21</v>
      </c>
      <c r="D2325" s="179" t="s">
        <v>850</v>
      </c>
      <c r="E2325" s="250" t="s">
        <v>208</v>
      </c>
      <c r="F2325" s="250"/>
      <c r="G2325" s="80" t="s">
        <v>31</v>
      </c>
      <c r="H2325" s="81">
        <v>1</v>
      </c>
      <c r="I2325" s="82">
        <v>44.92</v>
      </c>
      <c r="J2325" s="82">
        <v>44.92</v>
      </c>
    </row>
    <row r="2326" spans="1:10" ht="36" customHeight="1" x14ac:dyDescent="0.2">
      <c r="A2326" s="179" t="s">
        <v>183</v>
      </c>
      <c r="B2326" s="79" t="s">
        <v>847</v>
      </c>
      <c r="C2326" s="179" t="s">
        <v>21</v>
      </c>
      <c r="D2326" s="179" t="s">
        <v>848</v>
      </c>
      <c r="E2326" s="250" t="s">
        <v>208</v>
      </c>
      <c r="F2326" s="250"/>
      <c r="G2326" s="80" t="s">
        <v>31</v>
      </c>
      <c r="H2326" s="81">
        <v>1</v>
      </c>
      <c r="I2326" s="82">
        <v>47.7</v>
      </c>
      <c r="J2326" s="82">
        <v>47.7</v>
      </c>
    </row>
    <row r="2327" spans="1:10" ht="36" customHeight="1" x14ac:dyDescent="0.2">
      <c r="A2327" s="179" t="s">
        <v>183</v>
      </c>
      <c r="B2327" s="79" t="s">
        <v>843</v>
      </c>
      <c r="C2327" s="179" t="s">
        <v>21</v>
      </c>
      <c r="D2327" s="179" t="s">
        <v>844</v>
      </c>
      <c r="E2327" s="250" t="s">
        <v>208</v>
      </c>
      <c r="F2327" s="250"/>
      <c r="G2327" s="80" t="s">
        <v>31</v>
      </c>
      <c r="H2327" s="81">
        <v>1</v>
      </c>
      <c r="I2327" s="82">
        <v>26.71</v>
      </c>
      <c r="J2327" s="82">
        <v>26.71</v>
      </c>
    </row>
    <row r="2328" spans="1:10" ht="36" customHeight="1" x14ac:dyDescent="0.2">
      <c r="A2328" s="179" t="s">
        <v>183</v>
      </c>
      <c r="B2328" s="79" t="s">
        <v>845</v>
      </c>
      <c r="C2328" s="179" t="s">
        <v>21</v>
      </c>
      <c r="D2328" s="179" t="s">
        <v>846</v>
      </c>
      <c r="E2328" s="250" t="s">
        <v>208</v>
      </c>
      <c r="F2328" s="250"/>
      <c r="G2328" s="80" t="s">
        <v>31</v>
      </c>
      <c r="H2328" s="81">
        <v>1</v>
      </c>
      <c r="I2328" s="82">
        <v>3.62</v>
      </c>
      <c r="J2328" s="82">
        <v>3.62</v>
      </c>
    </row>
    <row r="2329" spans="1:10" ht="24" customHeight="1" x14ac:dyDescent="0.2">
      <c r="A2329" s="179" t="s">
        <v>183</v>
      </c>
      <c r="B2329" s="79" t="s">
        <v>830</v>
      </c>
      <c r="C2329" s="179" t="s">
        <v>21</v>
      </c>
      <c r="D2329" s="179" t="s">
        <v>831</v>
      </c>
      <c r="E2329" s="250" t="s">
        <v>188</v>
      </c>
      <c r="F2329" s="250"/>
      <c r="G2329" s="80" t="s">
        <v>31</v>
      </c>
      <c r="H2329" s="81">
        <v>1</v>
      </c>
      <c r="I2329" s="82">
        <v>21.6</v>
      </c>
      <c r="J2329" s="82">
        <v>21.6</v>
      </c>
    </row>
    <row r="2330" spans="1:10" ht="25.5" x14ac:dyDescent="0.2">
      <c r="A2330" s="181"/>
      <c r="B2330" s="181"/>
      <c r="C2330" s="181"/>
      <c r="D2330" s="181"/>
      <c r="E2330" s="181" t="s">
        <v>199</v>
      </c>
      <c r="F2330" s="87">
        <v>16.25</v>
      </c>
      <c r="G2330" s="181" t="s">
        <v>200</v>
      </c>
      <c r="H2330" s="87">
        <v>0</v>
      </c>
      <c r="I2330" s="181" t="s">
        <v>201</v>
      </c>
      <c r="J2330" s="87">
        <v>16.25</v>
      </c>
    </row>
    <row r="2331" spans="1:10" ht="15" thickBot="1" x14ac:dyDescent="0.25">
      <c r="A2331" s="181"/>
      <c r="B2331" s="181"/>
      <c r="C2331" s="181"/>
      <c r="D2331" s="181"/>
      <c r="E2331" s="181" t="s">
        <v>202</v>
      </c>
      <c r="F2331" s="87">
        <v>34.67</v>
      </c>
      <c r="G2331" s="181"/>
      <c r="H2331" s="252" t="s">
        <v>203</v>
      </c>
      <c r="I2331" s="252"/>
      <c r="J2331" s="87">
        <v>179.22</v>
      </c>
    </row>
    <row r="2332" spans="1:10" ht="0.95" customHeight="1" thickTop="1" x14ac:dyDescent="0.2">
      <c r="A2332" s="88"/>
      <c r="B2332" s="88"/>
      <c r="C2332" s="88"/>
      <c r="D2332" s="88"/>
      <c r="E2332" s="88"/>
      <c r="F2332" s="88"/>
      <c r="G2332" s="88"/>
      <c r="H2332" s="88"/>
      <c r="I2332" s="88"/>
      <c r="J2332" s="88"/>
    </row>
    <row r="2333" spans="1:10" ht="18" customHeight="1" x14ac:dyDescent="0.2">
      <c r="A2333" s="182"/>
      <c r="B2333" s="191" t="s">
        <v>6</v>
      </c>
      <c r="C2333" s="182" t="s">
        <v>7</v>
      </c>
      <c r="D2333" s="182" t="s">
        <v>8</v>
      </c>
      <c r="E2333" s="218" t="s">
        <v>180</v>
      </c>
      <c r="F2333" s="218"/>
      <c r="G2333" s="192" t="s">
        <v>9</v>
      </c>
      <c r="H2333" s="191" t="s">
        <v>10</v>
      </c>
      <c r="I2333" s="191" t="s">
        <v>11</v>
      </c>
      <c r="J2333" s="191" t="s">
        <v>13</v>
      </c>
    </row>
    <row r="2334" spans="1:10" ht="36" customHeight="1" x14ac:dyDescent="0.2">
      <c r="A2334" s="183" t="s">
        <v>181</v>
      </c>
      <c r="B2334" s="75" t="s">
        <v>843</v>
      </c>
      <c r="C2334" s="183" t="s">
        <v>21</v>
      </c>
      <c r="D2334" s="183" t="s">
        <v>844</v>
      </c>
      <c r="E2334" s="249" t="s">
        <v>208</v>
      </c>
      <c r="F2334" s="249"/>
      <c r="G2334" s="76" t="s">
        <v>31</v>
      </c>
      <c r="H2334" s="77">
        <v>1</v>
      </c>
      <c r="I2334" s="78">
        <v>26.71</v>
      </c>
      <c r="J2334" s="78">
        <v>26.71</v>
      </c>
    </row>
    <row r="2335" spans="1:10" ht="36" customHeight="1" x14ac:dyDescent="0.2">
      <c r="A2335" s="180" t="s">
        <v>191</v>
      </c>
      <c r="B2335" s="83" t="s">
        <v>851</v>
      </c>
      <c r="C2335" s="180" t="s">
        <v>21</v>
      </c>
      <c r="D2335" s="180" t="s">
        <v>852</v>
      </c>
      <c r="E2335" s="251" t="s">
        <v>204</v>
      </c>
      <c r="F2335" s="251"/>
      <c r="G2335" s="84" t="s">
        <v>77</v>
      </c>
      <c r="H2335" s="85">
        <v>5.5999999999999999E-5</v>
      </c>
      <c r="I2335" s="86">
        <v>477000</v>
      </c>
      <c r="J2335" s="86">
        <v>26.71</v>
      </c>
    </row>
    <row r="2336" spans="1:10" ht="25.5" x14ac:dyDescent="0.2">
      <c r="A2336" s="181"/>
      <c r="B2336" s="181"/>
      <c r="C2336" s="181"/>
      <c r="D2336" s="181"/>
      <c r="E2336" s="181" t="s">
        <v>199</v>
      </c>
      <c r="F2336" s="87">
        <v>0</v>
      </c>
      <c r="G2336" s="181" t="s">
        <v>200</v>
      </c>
      <c r="H2336" s="87">
        <v>0</v>
      </c>
      <c r="I2336" s="181" t="s">
        <v>201</v>
      </c>
      <c r="J2336" s="87">
        <v>0</v>
      </c>
    </row>
    <row r="2337" spans="1:10" ht="15" thickBot="1" x14ac:dyDescent="0.25">
      <c r="A2337" s="181"/>
      <c r="B2337" s="181"/>
      <c r="C2337" s="181"/>
      <c r="D2337" s="181"/>
      <c r="E2337" s="181" t="s">
        <v>202</v>
      </c>
      <c r="F2337" s="87">
        <v>6.4</v>
      </c>
      <c r="G2337" s="181"/>
      <c r="H2337" s="252" t="s">
        <v>203</v>
      </c>
      <c r="I2337" s="252"/>
      <c r="J2337" s="87">
        <v>33.11</v>
      </c>
    </row>
    <row r="2338" spans="1:10" ht="0.95" customHeight="1" thickTop="1" x14ac:dyDescent="0.2">
      <c r="A2338" s="88"/>
      <c r="B2338" s="88"/>
      <c r="C2338" s="88"/>
      <c r="D2338" s="88"/>
      <c r="E2338" s="88"/>
      <c r="F2338" s="88"/>
      <c r="G2338" s="88"/>
      <c r="H2338" s="88"/>
      <c r="I2338" s="88"/>
      <c r="J2338" s="88"/>
    </row>
    <row r="2339" spans="1:10" ht="18" customHeight="1" x14ac:dyDescent="0.2">
      <c r="A2339" s="182"/>
      <c r="B2339" s="191" t="s">
        <v>6</v>
      </c>
      <c r="C2339" s="182" t="s">
        <v>7</v>
      </c>
      <c r="D2339" s="182" t="s">
        <v>8</v>
      </c>
      <c r="E2339" s="218" t="s">
        <v>180</v>
      </c>
      <c r="F2339" s="218"/>
      <c r="G2339" s="192" t="s">
        <v>9</v>
      </c>
      <c r="H2339" s="191" t="s">
        <v>10</v>
      </c>
      <c r="I2339" s="191" t="s">
        <v>11</v>
      </c>
      <c r="J2339" s="191" t="s">
        <v>13</v>
      </c>
    </row>
    <row r="2340" spans="1:10" ht="36" customHeight="1" x14ac:dyDescent="0.2">
      <c r="A2340" s="183" t="s">
        <v>181</v>
      </c>
      <c r="B2340" s="75" t="s">
        <v>845</v>
      </c>
      <c r="C2340" s="183" t="s">
        <v>21</v>
      </c>
      <c r="D2340" s="183" t="s">
        <v>846</v>
      </c>
      <c r="E2340" s="249" t="s">
        <v>208</v>
      </c>
      <c r="F2340" s="249"/>
      <c r="G2340" s="76" t="s">
        <v>31</v>
      </c>
      <c r="H2340" s="77">
        <v>1</v>
      </c>
      <c r="I2340" s="78">
        <v>3.62</v>
      </c>
      <c r="J2340" s="78">
        <v>3.62</v>
      </c>
    </row>
    <row r="2341" spans="1:10" ht="36" customHeight="1" x14ac:dyDescent="0.2">
      <c r="A2341" s="180" t="s">
        <v>191</v>
      </c>
      <c r="B2341" s="83" t="s">
        <v>851</v>
      </c>
      <c r="C2341" s="180" t="s">
        <v>21</v>
      </c>
      <c r="D2341" s="180" t="s">
        <v>852</v>
      </c>
      <c r="E2341" s="251" t="s">
        <v>204</v>
      </c>
      <c r="F2341" s="251"/>
      <c r="G2341" s="84" t="s">
        <v>77</v>
      </c>
      <c r="H2341" s="85">
        <v>7.6000000000000001E-6</v>
      </c>
      <c r="I2341" s="86">
        <v>477000</v>
      </c>
      <c r="J2341" s="86">
        <v>3.62</v>
      </c>
    </row>
    <row r="2342" spans="1:10" ht="25.5" x14ac:dyDescent="0.2">
      <c r="A2342" s="181"/>
      <c r="B2342" s="181"/>
      <c r="C2342" s="181"/>
      <c r="D2342" s="181"/>
      <c r="E2342" s="181" t="s">
        <v>199</v>
      </c>
      <c r="F2342" s="87">
        <v>0</v>
      </c>
      <c r="G2342" s="181" t="s">
        <v>200</v>
      </c>
      <c r="H2342" s="87">
        <v>0</v>
      </c>
      <c r="I2342" s="181" t="s">
        <v>201</v>
      </c>
      <c r="J2342" s="87">
        <v>0</v>
      </c>
    </row>
    <row r="2343" spans="1:10" ht="15" thickBot="1" x14ac:dyDescent="0.25">
      <c r="A2343" s="181"/>
      <c r="B2343" s="181"/>
      <c r="C2343" s="181"/>
      <c r="D2343" s="181"/>
      <c r="E2343" s="181" t="s">
        <v>202</v>
      </c>
      <c r="F2343" s="87">
        <v>0.86</v>
      </c>
      <c r="G2343" s="181"/>
      <c r="H2343" s="252" t="s">
        <v>203</v>
      </c>
      <c r="I2343" s="252"/>
      <c r="J2343" s="87">
        <v>4.4800000000000004</v>
      </c>
    </row>
    <row r="2344" spans="1:10" ht="0.95" customHeight="1" thickTop="1" x14ac:dyDescent="0.2">
      <c r="A2344" s="88"/>
      <c r="B2344" s="88"/>
      <c r="C2344" s="88"/>
      <c r="D2344" s="88"/>
      <c r="E2344" s="88"/>
      <c r="F2344" s="88"/>
      <c r="G2344" s="88"/>
      <c r="H2344" s="88"/>
      <c r="I2344" s="88"/>
      <c r="J2344" s="88"/>
    </row>
    <row r="2345" spans="1:10" ht="18" customHeight="1" x14ac:dyDescent="0.2">
      <c r="A2345" s="182"/>
      <c r="B2345" s="191" t="s">
        <v>6</v>
      </c>
      <c r="C2345" s="182" t="s">
        <v>7</v>
      </c>
      <c r="D2345" s="182" t="s">
        <v>8</v>
      </c>
      <c r="E2345" s="218" t="s">
        <v>180</v>
      </c>
      <c r="F2345" s="218"/>
      <c r="G2345" s="192" t="s">
        <v>9</v>
      </c>
      <c r="H2345" s="191" t="s">
        <v>10</v>
      </c>
      <c r="I2345" s="191" t="s">
        <v>11</v>
      </c>
      <c r="J2345" s="191" t="s">
        <v>13</v>
      </c>
    </row>
    <row r="2346" spans="1:10" ht="36" customHeight="1" x14ac:dyDescent="0.2">
      <c r="A2346" s="183" t="s">
        <v>181</v>
      </c>
      <c r="B2346" s="75" t="s">
        <v>847</v>
      </c>
      <c r="C2346" s="183" t="s">
        <v>21</v>
      </c>
      <c r="D2346" s="183" t="s">
        <v>848</v>
      </c>
      <c r="E2346" s="249" t="s">
        <v>208</v>
      </c>
      <c r="F2346" s="249"/>
      <c r="G2346" s="76" t="s">
        <v>31</v>
      </c>
      <c r="H2346" s="77">
        <v>1</v>
      </c>
      <c r="I2346" s="78">
        <v>47.7</v>
      </c>
      <c r="J2346" s="78">
        <v>47.7</v>
      </c>
    </row>
    <row r="2347" spans="1:10" ht="36" customHeight="1" x14ac:dyDescent="0.2">
      <c r="A2347" s="180" t="s">
        <v>191</v>
      </c>
      <c r="B2347" s="83" t="s">
        <v>851</v>
      </c>
      <c r="C2347" s="180" t="s">
        <v>21</v>
      </c>
      <c r="D2347" s="180" t="s">
        <v>852</v>
      </c>
      <c r="E2347" s="251" t="s">
        <v>204</v>
      </c>
      <c r="F2347" s="251"/>
      <c r="G2347" s="84" t="s">
        <v>77</v>
      </c>
      <c r="H2347" s="85">
        <v>1E-4</v>
      </c>
      <c r="I2347" s="86">
        <v>477000</v>
      </c>
      <c r="J2347" s="86">
        <v>47.7</v>
      </c>
    </row>
    <row r="2348" spans="1:10" ht="25.5" x14ac:dyDescent="0.2">
      <c r="A2348" s="181"/>
      <c r="B2348" s="181"/>
      <c r="C2348" s="181"/>
      <c r="D2348" s="181"/>
      <c r="E2348" s="181" t="s">
        <v>199</v>
      </c>
      <c r="F2348" s="87">
        <v>0</v>
      </c>
      <c r="G2348" s="181" t="s">
        <v>200</v>
      </c>
      <c r="H2348" s="87">
        <v>0</v>
      </c>
      <c r="I2348" s="181" t="s">
        <v>201</v>
      </c>
      <c r="J2348" s="87">
        <v>0</v>
      </c>
    </row>
    <row r="2349" spans="1:10" ht="15" thickBot="1" x14ac:dyDescent="0.25">
      <c r="A2349" s="181"/>
      <c r="B2349" s="181"/>
      <c r="C2349" s="181"/>
      <c r="D2349" s="181"/>
      <c r="E2349" s="181" t="s">
        <v>202</v>
      </c>
      <c r="F2349" s="87">
        <v>11.44</v>
      </c>
      <c r="G2349" s="181"/>
      <c r="H2349" s="252" t="s">
        <v>203</v>
      </c>
      <c r="I2349" s="252"/>
      <c r="J2349" s="87">
        <v>59.14</v>
      </c>
    </row>
    <row r="2350" spans="1:10" ht="0.95" customHeight="1" thickTop="1" x14ac:dyDescent="0.2">
      <c r="A2350" s="88"/>
      <c r="B2350" s="88"/>
      <c r="C2350" s="88"/>
      <c r="D2350" s="88"/>
      <c r="E2350" s="88"/>
      <c r="F2350" s="88"/>
      <c r="G2350" s="88"/>
      <c r="H2350" s="88"/>
      <c r="I2350" s="88"/>
      <c r="J2350" s="88"/>
    </row>
    <row r="2351" spans="1:10" ht="18" customHeight="1" x14ac:dyDescent="0.2">
      <c r="A2351" s="182"/>
      <c r="B2351" s="191" t="s">
        <v>6</v>
      </c>
      <c r="C2351" s="182" t="s">
        <v>7</v>
      </c>
      <c r="D2351" s="182" t="s">
        <v>8</v>
      </c>
      <c r="E2351" s="218" t="s">
        <v>180</v>
      </c>
      <c r="F2351" s="218"/>
      <c r="G2351" s="192" t="s">
        <v>9</v>
      </c>
      <c r="H2351" s="191" t="s">
        <v>10</v>
      </c>
      <c r="I2351" s="191" t="s">
        <v>11</v>
      </c>
      <c r="J2351" s="191" t="s">
        <v>13</v>
      </c>
    </row>
    <row r="2352" spans="1:10" ht="48" customHeight="1" x14ac:dyDescent="0.2">
      <c r="A2352" s="183" t="s">
        <v>181</v>
      </c>
      <c r="B2352" s="75" t="s">
        <v>849</v>
      </c>
      <c r="C2352" s="183" t="s">
        <v>21</v>
      </c>
      <c r="D2352" s="183" t="s">
        <v>850</v>
      </c>
      <c r="E2352" s="249" t="s">
        <v>208</v>
      </c>
      <c r="F2352" s="249"/>
      <c r="G2352" s="76" t="s">
        <v>31</v>
      </c>
      <c r="H2352" s="77">
        <v>1</v>
      </c>
      <c r="I2352" s="78">
        <v>44.92</v>
      </c>
      <c r="J2352" s="78">
        <v>44.92</v>
      </c>
    </row>
    <row r="2353" spans="1:10" ht="24" customHeight="1" x14ac:dyDescent="0.2">
      <c r="A2353" s="180" t="s">
        <v>191</v>
      </c>
      <c r="B2353" s="83" t="s">
        <v>853</v>
      </c>
      <c r="C2353" s="180" t="s">
        <v>21</v>
      </c>
      <c r="D2353" s="180" t="s">
        <v>854</v>
      </c>
      <c r="E2353" s="251" t="s">
        <v>194</v>
      </c>
      <c r="F2353" s="251"/>
      <c r="G2353" s="84" t="s">
        <v>242</v>
      </c>
      <c r="H2353" s="85">
        <v>7.64</v>
      </c>
      <c r="I2353" s="86">
        <v>5.88</v>
      </c>
      <c r="J2353" s="86">
        <v>44.92</v>
      </c>
    </row>
    <row r="2354" spans="1:10" ht="25.5" x14ac:dyDescent="0.2">
      <c r="A2354" s="181"/>
      <c r="B2354" s="181"/>
      <c r="C2354" s="181"/>
      <c r="D2354" s="181"/>
      <c r="E2354" s="181" t="s">
        <v>199</v>
      </c>
      <c r="F2354" s="87">
        <v>0</v>
      </c>
      <c r="G2354" s="181" t="s">
        <v>200</v>
      </c>
      <c r="H2354" s="87">
        <v>0</v>
      </c>
      <c r="I2354" s="181" t="s">
        <v>201</v>
      </c>
      <c r="J2354" s="87">
        <v>0</v>
      </c>
    </row>
    <row r="2355" spans="1:10" ht="15" thickBot="1" x14ac:dyDescent="0.25">
      <c r="A2355" s="181"/>
      <c r="B2355" s="181"/>
      <c r="C2355" s="181"/>
      <c r="D2355" s="181"/>
      <c r="E2355" s="181" t="s">
        <v>202</v>
      </c>
      <c r="F2355" s="87">
        <v>10.77</v>
      </c>
      <c r="G2355" s="181"/>
      <c r="H2355" s="252" t="s">
        <v>203</v>
      </c>
      <c r="I2355" s="252"/>
      <c r="J2355" s="87">
        <v>55.69</v>
      </c>
    </row>
    <row r="2356" spans="1:10" ht="0.95" customHeight="1" thickTop="1" x14ac:dyDescent="0.2">
      <c r="A2356" s="88"/>
      <c r="B2356" s="88"/>
      <c r="C2356" s="88"/>
      <c r="D2356" s="88"/>
      <c r="E2356" s="88"/>
      <c r="F2356" s="88"/>
      <c r="G2356" s="88"/>
      <c r="H2356" s="88"/>
      <c r="I2356" s="88"/>
      <c r="J2356" s="88"/>
    </row>
    <row r="2357" spans="1:10" ht="18" customHeight="1" x14ac:dyDescent="0.2">
      <c r="A2357" s="182"/>
      <c r="B2357" s="191" t="s">
        <v>6</v>
      </c>
      <c r="C2357" s="182" t="s">
        <v>7</v>
      </c>
      <c r="D2357" s="182" t="s">
        <v>8</v>
      </c>
      <c r="E2357" s="218" t="s">
        <v>180</v>
      </c>
      <c r="F2357" s="218"/>
      <c r="G2357" s="192" t="s">
        <v>9</v>
      </c>
      <c r="H2357" s="191" t="s">
        <v>10</v>
      </c>
      <c r="I2357" s="191" t="s">
        <v>11</v>
      </c>
      <c r="J2357" s="191" t="s">
        <v>13</v>
      </c>
    </row>
    <row r="2358" spans="1:10" ht="24" customHeight="1" x14ac:dyDescent="0.2">
      <c r="A2358" s="183" t="s">
        <v>181</v>
      </c>
      <c r="B2358" s="75" t="s">
        <v>1609</v>
      </c>
      <c r="C2358" s="183" t="s">
        <v>21</v>
      </c>
      <c r="D2358" s="183" t="s">
        <v>1610</v>
      </c>
      <c r="E2358" s="249" t="s">
        <v>377</v>
      </c>
      <c r="F2358" s="249"/>
      <c r="G2358" s="76" t="s">
        <v>77</v>
      </c>
      <c r="H2358" s="77">
        <v>1</v>
      </c>
      <c r="I2358" s="78">
        <v>3.28</v>
      </c>
      <c r="J2358" s="78">
        <v>3.28</v>
      </c>
    </row>
    <row r="2359" spans="1:10" ht="24" customHeight="1" x14ac:dyDescent="0.2">
      <c r="A2359" s="179" t="s">
        <v>183</v>
      </c>
      <c r="B2359" s="79" t="s">
        <v>358</v>
      </c>
      <c r="C2359" s="179" t="s">
        <v>21</v>
      </c>
      <c r="D2359" s="179" t="s">
        <v>359</v>
      </c>
      <c r="E2359" s="250" t="s">
        <v>188</v>
      </c>
      <c r="F2359" s="250"/>
      <c r="G2359" s="80" t="s">
        <v>31</v>
      </c>
      <c r="H2359" s="81">
        <v>2.3E-2</v>
      </c>
      <c r="I2359" s="82">
        <v>16.5</v>
      </c>
      <c r="J2359" s="82">
        <v>0.37</v>
      </c>
    </row>
    <row r="2360" spans="1:10" ht="24" customHeight="1" x14ac:dyDescent="0.2">
      <c r="A2360" s="179" t="s">
        <v>183</v>
      </c>
      <c r="B2360" s="79" t="s">
        <v>356</v>
      </c>
      <c r="C2360" s="179" t="s">
        <v>21</v>
      </c>
      <c r="D2360" s="179" t="s">
        <v>357</v>
      </c>
      <c r="E2360" s="250" t="s">
        <v>188</v>
      </c>
      <c r="F2360" s="250"/>
      <c r="G2360" s="80" t="s">
        <v>31</v>
      </c>
      <c r="H2360" s="81">
        <v>0.14399999999999999</v>
      </c>
      <c r="I2360" s="82">
        <v>20.21</v>
      </c>
      <c r="J2360" s="82">
        <v>2.91</v>
      </c>
    </row>
    <row r="2361" spans="1:10" ht="25.5" x14ac:dyDescent="0.2">
      <c r="A2361" s="181"/>
      <c r="B2361" s="181"/>
      <c r="C2361" s="181"/>
      <c r="D2361" s="181"/>
      <c r="E2361" s="181" t="s">
        <v>199</v>
      </c>
      <c r="F2361" s="87">
        <v>2.2999999999999998</v>
      </c>
      <c r="G2361" s="181" t="s">
        <v>200</v>
      </c>
      <c r="H2361" s="87">
        <v>0</v>
      </c>
      <c r="I2361" s="181" t="s">
        <v>201</v>
      </c>
      <c r="J2361" s="87">
        <v>2.2999999999999998</v>
      </c>
    </row>
    <row r="2362" spans="1:10" ht="15" thickBot="1" x14ac:dyDescent="0.25">
      <c r="A2362" s="181"/>
      <c r="B2362" s="181"/>
      <c r="C2362" s="181"/>
      <c r="D2362" s="181"/>
      <c r="E2362" s="181" t="s">
        <v>202</v>
      </c>
      <c r="F2362" s="87">
        <v>0.78</v>
      </c>
      <c r="G2362" s="181"/>
      <c r="H2362" s="252" t="s">
        <v>203</v>
      </c>
      <c r="I2362" s="252"/>
      <c r="J2362" s="87">
        <v>4.0599999999999996</v>
      </c>
    </row>
    <row r="2363" spans="1:10" ht="0.95" customHeight="1" thickTop="1" x14ac:dyDescent="0.2">
      <c r="A2363" s="88"/>
      <c r="B2363" s="88"/>
      <c r="C2363" s="88"/>
      <c r="D2363" s="88"/>
      <c r="E2363" s="88"/>
      <c r="F2363" s="88"/>
      <c r="G2363" s="88"/>
      <c r="H2363" s="88"/>
      <c r="I2363" s="88"/>
      <c r="J2363" s="88"/>
    </row>
    <row r="2364" spans="1:10" ht="18" customHeight="1" x14ac:dyDescent="0.2">
      <c r="A2364" s="182"/>
      <c r="B2364" s="191" t="s">
        <v>6</v>
      </c>
      <c r="C2364" s="182" t="s">
        <v>7</v>
      </c>
      <c r="D2364" s="182" t="s">
        <v>8</v>
      </c>
      <c r="E2364" s="218" t="s">
        <v>180</v>
      </c>
      <c r="F2364" s="218"/>
      <c r="G2364" s="192" t="s">
        <v>9</v>
      </c>
      <c r="H2364" s="191" t="s">
        <v>10</v>
      </c>
      <c r="I2364" s="191" t="s">
        <v>11</v>
      </c>
      <c r="J2364" s="191" t="s">
        <v>13</v>
      </c>
    </row>
    <row r="2365" spans="1:10" ht="24" customHeight="1" x14ac:dyDescent="0.2">
      <c r="A2365" s="183" t="s">
        <v>181</v>
      </c>
      <c r="B2365" s="75" t="s">
        <v>1607</v>
      </c>
      <c r="C2365" s="183" t="s">
        <v>21</v>
      </c>
      <c r="D2365" s="183" t="s">
        <v>1608</v>
      </c>
      <c r="E2365" s="249" t="s">
        <v>377</v>
      </c>
      <c r="F2365" s="249"/>
      <c r="G2365" s="76" t="s">
        <v>39</v>
      </c>
      <c r="H2365" s="77">
        <v>1</v>
      </c>
      <c r="I2365" s="78">
        <v>5.0999999999999996</v>
      </c>
      <c r="J2365" s="78">
        <v>5.0999999999999996</v>
      </c>
    </row>
    <row r="2366" spans="1:10" ht="24" customHeight="1" x14ac:dyDescent="0.2">
      <c r="A2366" s="179" t="s">
        <v>183</v>
      </c>
      <c r="B2366" s="79" t="s">
        <v>483</v>
      </c>
      <c r="C2366" s="179" t="s">
        <v>21</v>
      </c>
      <c r="D2366" s="179" t="s">
        <v>484</v>
      </c>
      <c r="E2366" s="250" t="s">
        <v>188</v>
      </c>
      <c r="F2366" s="250"/>
      <c r="G2366" s="80" t="s">
        <v>31</v>
      </c>
      <c r="H2366" s="81">
        <v>3.4000000000000002E-2</v>
      </c>
      <c r="I2366" s="82">
        <v>16.690000000000001</v>
      </c>
      <c r="J2366" s="82">
        <v>0.56000000000000005</v>
      </c>
    </row>
    <row r="2367" spans="1:10" ht="24" customHeight="1" x14ac:dyDescent="0.2">
      <c r="A2367" s="179" t="s">
        <v>183</v>
      </c>
      <c r="B2367" s="79" t="s">
        <v>485</v>
      </c>
      <c r="C2367" s="179" t="s">
        <v>21</v>
      </c>
      <c r="D2367" s="179" t="s">
        <v>486</v>
      </c>
      <c r="E2367" s="250" t="s">
        <v>188</v>
      </c>
      <c r="F2367" s="250"/>
      <c r="G2367" s="80" t="s">
        <v>31</v>
      </c>
      <c r="H2367" s="81">
        <v>0.216</v>
      </c>
      <c r="I2367" s="82">
        <v>21.02</v>
      </c>
      <c r="J2367" s="82">
        <v>4.54</v>
      </c>
    </row>
    <row r="2368" spans="1:10" ht="25.5" x14ac:dyDescent="0.2">
      <c r="A2368" s="181"/>
      <c r="B2368" s="181"/>
      <c r="C2368" s="181"/>
      <c r="D2368" s="181"/>
      <c r="E2368" s="181" t="s">
        <v>199</v>
      </c>
      <c r="F2368" s="87">
        <v>3.49</v>
      </c>
      <c r="G2368" s="181" t="s">
        <v>200</v>
      </c>
      <c r="H2368" s="87">
        <v>0</v>
      </c>
      <c r="I2368" s="181" t="s">
        <v>201</v>
      </c>
      <c r="J2368" s="87">
        <v>3.49</v>
      </c>
    </row>
    <row r="2369" spans="1:10" ht="15" thickBot="1" x14ac:dyDescent="0.25">
      <c r="A2369" s="181"/>
      <c r="B2369" s="181"/>
      <c r="C2369" s="181"/>
      <c r="D2369" s="181"/>
      <c r="E2369" s="181" t="s">
        <v>202</v>
      </c>
      <c r="F2369" s="87">
        <v>1.22</v>
      </c>
      <c r="G2369" s="181"/>
      <c r="H2369" s="252" t="s">
        <v>203</v>
      </c>
      <c r="I2369" s="252"/>
      <c r="J2369" s="87">
        <v>6.32</v>
      </c>
    </row>
    <row r="2370" spans="1:10" ht="0.95" customHeight="1" thickTop="1" x14ac:dyDescent="0.2">
      <c r="A2370" s="88"/>
      <c r="B2370" s="88"/>
      <c r="C2370" s="88"/>
      <c r="D2370" s="88"/>
      <c r="E2370" s="88"/>
      <c r="F2370" s="88"/>
      <c r="G2370" s="88"/>
      <c r="H2370" s="88"/>
      <c r="I2370" s="88"/>
      <c r="J2370" s="88"/>
    </row>
    <row r="2371" spans="1:10" ht="18" customHeight="1" x14ac:dyDescent="0.2">
      <c r="A2371" s="182"/>
      <c r="B2371" s="191" t="s">
        <v>6</v>
      </c>
      <c r="C2371" s="182" t="s">
        <v>7</v>
      </c>
      <c r="D2371" s="182" t="s">
        <v>8</v>
      </c>
      <c r="E2371" s="218" t="s">
        <v>180</v>
      </c>
      <c r="F2371" s="218"/>
      <c r="G2371" s="192" t="s">
        <v>9</v>
      </c>
      <c r="H2371" s="191" t="s">
        <v>10</v>
      </c>
      <c r="I2371" s="191" t="s">
        <v>11</v>
      </c>
      <c r="J2371" s="191" t="s">
        <v>13</v>
      </c>
    </row>
    <row r="2372" spans="1:10" ht="24" customHeight="1" x14ac:dyDescent="0.2">
      <c r="A2372" s="183" t="s">
        <v>181</v>
      </c>
      <c r="B2372" s="75" t="s">
        <v>436</v>
      </c>
      <c r="C2372" s="183" t="s">
        <v>21</v>
      </c>
      <c r="D2372" s="183" t="s">
        <v>437</v>
      </c>
      <c r="E2372" s="249" t="s">
        <v>377</v>
      </c>
      <c r="F2372" s="249"/>
      <c r="G2372" s="76" t="s">
        <v>39</v>
      </c>
      <c r="H2372" s="77">
        <v>1</v>
      </c>
      <c r="I2372" s="78">
        <v>10.220000000000001</v>
      </c>
      <c r="J2372" s="78">
        <v>10.220000000000001</v>
      </c>
    </row>
    <row r="2373" spans="1:10" ht="24" customHeight="1" x14ac:dyDescent="0.2">
      <c r="A2373" s="179" t="s">
        <v>183</v>
      </c>
      <c r="B2373" s="79" t="s">
        <v>358</v>
      </c>
      <c r="C2373" s="179" t="s">
        <v>21</v>
      </c>
      <c r="D2373" s="179" t="s">
        <v>359</v>
      </c>
      <c r="E2373" s="250" t="s">
        <v>188</v>
      </c>
      <c r="F2373" s="250"/>
      <c r="G2373" s="80" t="s">
        <v>31</v>
      </c>
      <c r="H2373" s="81">
        <v>7.0000000000000007E-2</v>
      </c>
      <c r="I2373" s="82">
        <v>16.5</v>
      </c>
      <c r="J2373" s="82">
        <v>1.1499999999999999</v>
      </c>
    </row>
    <row r="2374" spans="1:10" ht="24" customHeight="1" x14ac:dyDescent="0.2">
      <c r="A2374" s="179" t="s">
        <v>183</v>
      </c>
      <c r="B2374" s="79" t="s">
        <v>356</v>
      </c>
      <c r="C2374" s="179" t="s">
        <v>21</v>
      </c>
      <c r="D2374" s="179" t="s">
        <v>357</v>
      </c>
      <c r="E2374" s="250" t="s">
        <v>188</v>
      </c>
      <c r="F2374" s="250"/>
      <c r="G2374" s="80" t="s">
        <v>31</v>
      </c>
      <c r="H2374" s="81">
        <v>0.44900000000000001</v>
      </c>
      <c r="I2374" s="82">
        <v>20.21</v>
      </c>
      <c r="J2374" s="82">
        <v>9.07</v>
      </c>
    </row>
    <row r="2375" spans="1:10" ht="25.5" x14ac:dyDescent="0.2">
      <c r="A2375" s="181"/>
      <c r="B2375" s="181"/>
      <c r="C2375" s="181"/>
      <c r="D2375" s="181"/>
      <c r="E2375" s="181" t="s">
        <v>199</v>
      </c>
      <c r="F2375" s="87">
        <v>7.19</v>
      </c>
      <c r="G2375" s="181" t="s">
        <v>200</v>
      </c>
      <c r="H2375" s="87">
        <v>0</v>
      </c>
      <c r="I2375" s="181" t="s">
        <v>201</v>
      </c>
      <c r="J2375" s="87">
        <v>7.19</v>
      </c>
    </row>
    <row r="2376" spans="1:10" ht="15" thickBot="1" x14ac:dyDescent="0.25">
      <c r="A2376" s="181"/>
      <c r="B2376" s="181"/>
      <c r="C2376" s="181"/>
      <c r="D2376" s="181"/>
      <c r="E2376" s="181" t="s">
        <v>202</v>
      </c>
      <c r="F2376" s="87">
        <v>2.4500000000000002</v>
      </c>
      <c r="G2376" s="181"/>
      <c r="H2376" s="252" t="s">
        <v>203</v>
      </c>
      <c r="I2376" s="252"/>
      <c r="J2376" s="87">
        <v>12.67</v>
      </c>
    </row>
    <row r="2377" spans="1:10" ht="0.95" customHeight="1" thickTop="1" x14ac:dyDescent="0.2">
      <c r="A2377" s="88"/>
      <c r="B2377" s="88"/>
      <c r="C2377" s="88"/>
      <c r="D2377" s="88"/>
      <c r="E2377" s="88"/>
      <c r="F2377" s="88"/>
      <c r="G2377" s="88"/>
      <c r="H2377" s="88"/>
      <c r="I2377" s="88"/>
      <c r="J2377" s="88"/>
    </row>
    <row r="2378" spans="1:10" ht="18" customHeight="1" x14ac:dyDescent="0.2">
      <c r="A2378" s="182"/>
      <c r="B2378" s="191" t="s">
        <v>6</v>
      </c>
      <c r="C2378" s="182" t="s">
        <v>7</v>
      </c>
      <c r="D2378" s="182" t="s">
        <v>8</v>
      </c>
      <c r="E2378" s="218" t="s">
        <v>180</v>
      </c>
      <c r="F2378" s="218"/>
      <c r="G2378" s="192" t="s">
        <v>9</v>
      </c>
      <c r="H2378" s="191" t="s">
        <v>10</v>
      </c>
      <c r="I2378" s="191" t="s">
        <v>11</v>
      </c>
      <c r="J2378" s="191" t="s">
        <v>13</v>
      </c>
    </row>
    <row r="2379" spans="1:10" ht="36" customHeight="1" x14ac:dyDescent="0.2">
      <c r="A2379" s="183" t="s">
        <v>181</v>
      </c>
      <c r="B2379" s="75" t="s">
        <v>243</v>
      </c>
      <c r="C2379" s="183" t="s">
        <v>21</v>
      </c>
      <c r="D2379" s="183" t="s">
        <v>244</v>
      </c>
      <c r="E2379" s="249" t="s">
        <v>208</v>
      </c>
      <c r="F2379" s="249"/>
      <c r="G2379" s="76" t="s">
        <v>212</v>
      </c>
      <c r="H2379" s="77">
        <v>1</v>
      </c>
      <c r="I2379" s="78">
        <v>19.64</v>
      </c>
      <c r="J2379" s="78">
        <v>19.64</v>
      </c>
    </row>
    <row r="2380" spans="1:10" ht="36" customHeight="1" x14ac:dyDescent="0.2">
      <c r="A2380" s="179" t="s">
        <v>183</v>
      </c>
      <c r="B2380" s="79" t="s">
        <v>855</v>
      </c>
      <c r="C2380" s="179" t="s">
        <v>21</v>
      </c>
      <c r="D2380" s="179" t="s">
        <v>856</v>
      </c>
      <c r="E2380" s="250" t="s">
        <v>208</v>
      </c>
      <c r="F2380" s="250"/>
      <c r="G2380" s="80" t="s">
        <v>31</v>
      </c>
      <c r="H2380" s="81">
        <v>1</v>
      </c>
      <c r="I2380" s="82">
        <v>0.11</v>
      </c>
      <c r="J2380" s="82">
        <v>0.11</v>
      </c>
    </row>
    <row r="2381" spans="1:10" ht="36" customHeight="1" x14ac:dyDescent="0.2">
      <c r="A2381" s="179" t="s">
        <v>183</v>
      </c>
      <c r="B2381" s="79" t="s">
        <v>857</v>
      </c>
      <c r="C2381" s="179" t="s">
        <v>21</v>
      </c>
      <c r="D2381" s="179" t="s">
        <v>858</v>
      </c>
      <c r="E2381" s="250" t="s">
        <v>208</v>
      </c>
      <c r="F2381" s="250"/>
      <c r="G2381" s="80" t="s">
        <v>31</v>
      </c>
      <c r="H2381" s="81">
        <v>1</v>
      </c>
      <c r="I2381" s="82">
        <v>0.01</v>
      </c>
      <c r="J2381" s="82">
        <v>0.01</v>
      </c>
    </row>
    <row r="2382" spans="1:10" ht="24" customHeight="1" x14ac:dyDescent="0.2">
      <c r="A2382" s="179" t="s">
        <v>183</v>
      </c>
      <c r="B2382" s="79" t="s">
        <v>684</v>
      </c>
      <c r="C2382" s="179" t="s">
        <v>21</v>
      </c>
      <c r="D2382" s="179" t="s">
        <v>685</v>
      </c>
      <c r="E2382" s="250" t="s">
        <v>188</v>
      </c>
      <c r="F2382" s="250"/>
      <c r="G2382" s="80" t="s">
        <v>31</v>
      </c>
      <c r="H2382" s="81">
        <v>1</v>
      </c>
      <c r="I2382" s="82">
        <v>19.52</v>
      </c>
      <c r="J2382" s="82">
        <v>19.52</v>
      </c>
    </row>
    <row r="2383" spans="1:10" ht="25.5" x14ac:dyDescent="0.2">
      <c r="A2383" s="181"/>
      <c r="B2383" s="181"/>
      <c r="C2383" s="181"/>
      <c r="D2383" s="181"/>
      <c r="E2383" s="181" t="s">
        <v>199</v>
      </c>
      <c r="F2383" s="87">
        <v>14.17</v>
      </c>
      <c r="G2383" s="181" t="s">
        <v>200</v>
      </c>
      <c r="H2383" s="87">
        <v>0</v>
      </c>
      <c r="I2383" s="181" t="s">
        <v>201</v>
      </c>
      <c r="J2383" s="87">
        <v>14.17</v>
      </c>
    </row>
    <row r="2384" spans="1:10" ht="15" thickBot="1" x14ac:dyDescent="0.25">
      <c r="A2384" s="181"/>
      <c r="B2384" s="181"/>
      <c r="C2384" s="181"/>
      <c r="D2384" s="181"/>
      <c r="E2384" s="181" t="s">
        <v>202</v>
      </c>
      <c r="F2384" s="87">
        <v>4.71</v>
      </c>
      <c r="G2384" s="181"/>
      <c r="H2384" s="252" t="s">
        <v>203</v>
      </c>
      <c r="I2384" s="252"/>
      <c r="J2384" s="87">
        <v>24.35</v>
      </c>
    </row>
    <row r="2385" spans="1:10" ht="0.95" customHeight="1" thickTop="1" x14ac:dyDescent="0.2">
      <c r="A2385" s="88"/>
      <c r="B2385" s="88"/>
      <c r="C2385" s="88"/>
      <c r="D2385" s="88"/>
      <c r="E2385" s="88"/>
      <c r="F2385" s="88"/>
      <c r="G2385" s="88"/>
      <c r="H2385" s="88"/>
      <c r="I2385" s="88"/>
      <c r="J2385" s="88"/>
    </row>
    <row r="2386" spans="1:10" ht="18" customHeight="1" x14ac:dyDescent="0.2">
      <c r="A2386" s="182"/>
      <c r="B2386" s="191" t="s">
        <v>6</v>
      </c>
      <c r="C2386" s="182" t="s">
        <v>7</v>
      </c>
      <c r="D2386" s="182" t="s">
        <v>8</v>
      </c>
      <c r="E2386" s="218" t="s">
        <v>180</v>
      </c>
      <c r="F2386" s="218"/>
      <c r="G2386" s="192" t="s">
        <v>9</v>
      </c>
      <c r="H2386" s="191" t="s">
        <v>10</v>
      </c>
      <c r="I2386" s="191" t="s">
        <v>11</v>
      </c>
      <c r="J2386" s="191" t="s">
        <v>13</v>
      </c>
    </row>
    <row r="2387" spans="1:10" ht="36" customHeight="1" x14ac:dyDescent="0.2">
      <c r="A2387" s="183" t="s">
        <v>181</v>
      </c>
      <c r="B2387" s="75" t="s">
        <v>245</v>
      </c>
      <c r="C2387" s="183" t="s">
        <v>21</v>
      </c>
      <c r="D2387" s="183" t="s">
        <v>246</v>
      </c>
      <c r="E2387" s="249" t="s">
        <v>208</v>
      </c>
      <c r="F2387" s="249"/>
      <c r="G2387" s="76" t="s">
        <v>209</v>
      </c>
      <c r="H2387" s="77">
        <v>1</v>
      </c>
      <c r="I2387" s="78">
        <v>20.7</v>
      </c>
      <c r="J2387" s="78">
        <v>20.7</v>
      </c>
    </row>
    <row r="2388" spans="1:10" ht="36" customHeight="1" x14ac:dyDescent="0.2">
      <c r="A2388" s="179" t="s">
        <v>183</v>
      </c>
      <c r="B2388" s="79" t="s">
        <v>855</v>
      </c>
      <c r="C2388" s="179" t="s">
        <v>21</v>
      </c>
      <c r="D2388" s="179" t="s">
        <v>856</v>
      </c>
      <c r="E2388" s="250" t="s">
        <v>208</v>
      </c>
      <c r="F2388" s="250"/>
      <c r="G2388" s="80" t="s">
        <v>31</v>
      </c>
      <c r="H2388" s="81">
        <v>1</v>
      </c>
      <c r="I2388" s="82">
        <v>0.11</v>
      </c>
      <c r="J2388" s="82">
        <v>0.11</v>
      </c>
    </row>
    <row r="2389" spans="1:10" ht="36" customHeight="1" x14ac:dyDescent="0.2">
      <c r="A2389" s="179" t="s">
        <v>183</v>
      </c>
      <c r="B2389" s="79" t="s">
        <v>859</v>
      </c>
      <c r="C2389" s="179" t="s">
        <v>21</v>
      </c>
      <c r="D2389" s="179" t="s">
        <v>860</v>
      </c>
      <c r="E2389" s="250" t="s">
        <v>208</v>
      </c>
      <c r="F2389" s="250"/>
      <c r="G2389" s="80" t="s">
        <v>31</v>
      </c>
      <c r="H2389" s="81">
        <v>1</v>
      </c>
      <c r="I2389" s="82">
        <v>7.0000000000000007E-2</v>
      </c>
      <c r="J2389" s="82">
        <v>7.0000000000000007E-2</v>
      </c>
    </row>
    <row r="2390" spans="1:10" ht="36" customHeight="1" x14ac:dyDescent="0.2">
      <c r="A2390" s="179" t="s">
        <v>183</v>
      </c>
      <c r="B2390" s="79" t="s">
        <v>857</v>
      </c>
      <c r="C2390" s="179" t="s">
        <v>21</v>
      </c>
      <c r="D2390" s="179" t="s">
        <v>858</v>
      </c>
      <c r="E2390" s="250" t="s">
        <v>208</v>
      </c>
      <c r="F2390" s="250"/>
      <c r="G2390" s="80" t="s">
        <v>31</v>
      </c>
      <c r="H2390" s="81">
        <v>1</v>
      </c>
      <c r="I2390" s="82">
        <v>0.01</v>
      </c>
      <c r="J2390" s="82">
        <v>0.01</v>
      </c>
    </row>
    <row r="2391" spans="1:10" ht="36" customHeight="1" x14ac:dyDescent="0.2">
      <c r="A2391" s="179" t="s">
        <v>183</v>
      </c>
      <c r="B2391" s="79" t="s">
        <v>861</v>
      </c>
      <c r="C2391" s="179" t="s">
        <v>21</v>
      </c>
      <c r="D2391" s="179" t="s">
        <v>862</v>
      </c>
      <c r="E2391" s="250" t="s">
        <v>208</v>
      </c>
      <c r="F2391" s="250"/>
      <c r="G2391" s="80" t="s">
        <v>31</v>
      </c>
      <c r="H2391" s="81">
        <v>1</v>
      </c>
      <c r="I2391" s="82">
        <v>0.99</v>
      </c>
      <c r="J2391" s="82">
        <v>0.99</v>
      </c>
    </row>
    <row r="2392" spans="1:10" ht="24" customHeight="1" x14ac:dyDescent="0.2">
      <c r="A2392" s="179" t="s">
        <v>183</v>
      </c>
      <c r="B2392" s="79" t="s">
        <v>684</v>
      </c>
      <c r="C2392" s="179" t="s">
        <v>21</v>
      </c>
      <c r="D2392" s="179" t="s">
        <v>685</v>
      </c>
      <c r="E2392" s="250" t="s">
        <v>188</v>
      </c>
      <c r="F2392" s="250"/>
      <c r="G2392" s="80" t="s">
        <v>31</v>
      </c>
      <c r="H2392" s="81">
        <v>1</v>
      </c>
      <c r="I2392" s="82">
        <v>19.52</v>
      </c>
      <c r="J2392" s="82">
        <v>19.52</v>
      </c>
    </row>
    <row r="2393" spans="1:10" ht="25.5" x14ac:dyDescent="0.2">
      <c r="A2393" s="181"/>
      <c r="B2393" s="181"/>
      <c r="C2393" s="181"/>
      <c r="D2393" s="181"/>
      <c r="E2393" s="181" t="s">
        <v>199</v>
      </c>
      <c r="F2393" s="87">
        <v>14.17</v>
      </c>
      <c r="G2393" s="181" t="s">
        <v>200</v>
      </c>
      <c r="H2393" s="87">
        <v>0</v>
      </c>
      <c r="I2393" s="181" t="s">
        <v>201</v>
      </c>
      <c r="J2393" s="87">
        <v>14.17</v>
      </c>
    </row>
    <row r="2394" spans="1:10" ht="15" thickBot="1" x14ac:dyDescent="0.25">
      <c r="A2394" s="181"/>
      <c r="B2394" s="181"/>
      <c r="C2394" s="181"/>
      <c r="D2394" s="181"/>
      <c r="E2394" s="181" t="s">
        <v>202</v>
      </c>
      <c r="F2394" s="87">
        <v>4.96</v>
      </c>
      <c r="G2394" s="181"/>
      <c r="H2394" s="252" t="s">
        <v>203</v>
      </c>
      <c r="I2394" s="252"/>
      <c r="J2394" s="87">
        <v>25.66</v>
      </c>
    </row>
    <row r="2395" spans="1:10" ht="0.95" customHeight="1" thickTop="1" x14ac:dyDescent="0.2">
      <c r="A2395" s="88"/>
      <c r="B2395" s="88"/>
      <c r="C2395" s="88"/>
      <c r="D2395" s="88"/>
      <c r="E2395" s="88"/>
      <c r="F2395" s="88"/>
      <c r="G2395" s="88"/>
      <c r="H2395" s="88"/>
      <c r="I2395" s="88"/>
      <c r="J2395" s="88"/>
    </row>
    <row r="2396" spans="1:10" ht="18" customHeight="1" x14ac:dyDescent="0.2">
      <c r="A2396" s="182"/>
      <c r="B2396" s="191" t="s">
        <v>6</v>
      </c>
      <c r="C2396" s="182" t="s">
        <v>7</v>
      </c>
      <c r="D2396" s="182" t="s">
        <v>8</v>
      </c>
      <c r="E2396" s="218" t="s">
        <v>180</v>
      </c>
      <c r="F2396" s="218"/>
      <c r="G2396" s="192" t="s">
        <v>9</v>
      </c>
      <c r="H2396" s="191" t="s">
        <v>10</v>
      </c>
      <c r="I2396" s="191" t="s">
        <v>11</v>
      </c>
      <c r="J2396" s="191" t="s">
        <v>13</v>
      </c>
    </row>
    <row r="2397" spans="1:10" ht="36" customHeight="1" x14ac:dyDescent="0.2">
      <c r="A2397" s="183" t="s">
        <v>181</v>
      </c>
      <c r="B2397" s="75" t="s">
        <v>855</v>
      </c>
      <c r="C2397" s="183" t="s">
        <v>21</v>
      </c>
      <c r="D2397" s="183" t="s">
        <v>856</v>
      </c>
      <c r="E2397" s="249" t="s">
        <v>208</v>
      </c>
      <c r="F2397" s="249"/>
      <c r="G2397" s="76" t="s">
        <v>31</v>
      </c>
      <c r="H2397" s="77">
        <v>1</v>
      </c>
      <c r="I2397" s="78">
        <v>0.11</v>
      </c>
      <c r="J2397" s="78">
        <v>0.11</v>
      </c>
    </row>
    <row r="2398" spans="1:10" ht="36" customHeight="1" x14ac:dyDescent="0.2">
      <c r="A2398" s="180" t="s">
        <v>191</v>
      </c>
      <c r="B2398" s="83" t="s">
        <v>863</v>
      </c>
      <c r="C2398" s="180" t="s">
        <v>21</v>
      </c>
      <c r="D2398" s="180" t="s">
        <v>864</v>
      </c>
      <c r="E2398" s="251" t="s">
        <v>194</v>
      </c>
      <c r="F2398" s="251"/>
      <c r="G2398" s="84" t="s">
        <v>77</v>
      </c>
      <c r="H2398" s="85">
        <v>7.2000000000000002E-5</v>
      </c>
      <c r="I2398" s="86">
        <v>1531.81</v>
      </c>
      <c r="J2398" s="86">
        <v>0.11</v>
      </c>
    </row>
    <row r="2399" spans="1:10" ht="25.5" x14ac:dyDescent="0.2">
      <c r="A2399" s="181"/>
      <c r="B2399" s="181"/>
      <c r="C2399" s="181"/>
      <c r="D2399" s="181"/>
      <c r="E2399" s="181" t="s">
        <v>199</v>
      </c>
      <c r="F2399" s="87">
        <v>0</v>
      </c>
      <c r="G2399" s="181" t="s">
        <v>200</v>
      </c>
      <c r="H2399" s="87">
        <v>0</v>
      </c>
      <c r="I2399" s="181" t="s">
        <v>201</v>
      </c>
      <c r="J2399" s="87">
        <v>0</v>
      </c>
    </row>
    <row r="2400" spans="1:10" ht="15" thickBot="1" x14ac:dyDescent="0.25">
      <c r="A2400" s="181"/>
      <c r="B2400" s="181"/>
      <c r="C2400" s="181"/>
      <c r="D2400" s="181"/>
      <c r="E2400" s="181" t="s">
        <v>202</v>
      </c>
      <c r="F2400" s="87">
        <v>0.02</v>
      </c>
      <c r="G2400" s="181"/>
      <c r="H2400" s="252" t="s">
        <v>203</v>
      </c>
      <c r="I2400" s="252"/>
      <c r="J2400" s="87">
        <v>0.13</v>
      </c>
    </row>
    <row r="2401" spans="1:10" ht="0.95" customHeight="1" thickTop="1" x14ac:dyDescent="0.2">
      <c r="A2401" s="88"/>
      <c r="B2401" s="88"/>
      <c r="C2401" s="88"/>
      <c r="D2401" s="88"/>
      <c r="E2401" s="88"/>
      <c r="F2401" s="88"/>
      <c r="G2401" s="88"/>
      <c r="H2401" s="88"/>
      <c r="I2401" s="88"/>
      <c r="J2401" s="88"/>
    </row>
    <row r="2402" spans="1:10" ht="18" customHeight="1" x14ac:dyDescent="0.2">
      <c r="A2402" s="182"/>
      <c r="B2402" s="191" t="s">
        <v>6</v>
      </c>
      <c r="C2402" s="182" t="s">
        <v>7</v>
      </c>
      <c r="D2402" s="182" t="s">
        <v>8</v>
      </c>
      <c r="E2402" s="218" t="s">
        <v>180</v>
      </c>
      <c r="F2402" s="218"/>
      <c r="G2402" s="192" t="s">
        <v>9</v>
      </c>
      <c r="H2402" s="191" t="s">
        <v>10</v>
      </c>
      <c r="I2402" s="191" t="s">
        <v>11</v>
      </c>
      <c r="J2402" s="191" t="s">
        <v>13</v>
      </c>
    </row>
    <row r="2403" spans="1:10" ht="36" customHeight="1" x14ac:dyDescent="0.2">
      <c r="A2403" s="183" t="s">
        <v>181</v>
      </c>
      <c r="B2403" s="75" t="s">
        <v>857</v>
      </c>
      <c r="C2403" s="183" t="s">
        <v>21</v>
      </c>
      <c r="D2403" s="183" t="s">
        <v>858</v>
      </c>
      <c r="E2403" s="249" t="s">
        <v>208</v>
      </c>
      <c r="F2403" s="249"/>
      <c r="G2403" s="76" t="s">
        <v>31</v>
      </c>
      <c r="H2403" s="77">
        <v>1</v>
      </c>
      <c r="I2403" s="78">
        <v>0.01</v>
      </c>
      <c r="J2403" s="78">
        <v>0.01</v>
      </c>
    </row>
    <row r="2404" spans="1:10" ht="36" customHeight="1" x14ac:dyDescent="0.2">
      <c r="A2404" s="180" t="s">
        <v>191</v>
      </c>
      <c r="B2404" s="83" t="s">
        <v>863</v>
      </c>
      <c r="C2404" s="180" t="s">
        <v>21</v>
      </c>
      <c r="D2404" s="180" t="s">
        <v>864</v>
      </c>
      <c r="E2404" s="251" t="s">
        <v>194</v>
      </c>
      <c r="F2404" s="251"/>
      <c r="G2404" s="84" t="s">
        <v>77</v>
      </c>
      <c r="H2404" s="85">
        <v>7.5000000000000002E-6</v>
      </c>
      <c r="I2404" s="86">
        <v>1531.81</v>
      </c>
      <c r="J2404" s="86">
        <v>0.01</v>
      </c>
    </row>
    <row r="2405" spans="1:10" ht="25.5" x14ac:dyDescent="0.2">
      <c r="A2405" s="181"/>
      <c r="B2405" s="181"/>
      <c r="C2405" s="181"/>
      <c r="D2405" s="181"/>
      <c r="E2405" s="181" t="s">
        <v>199</v>
      </c>
      <c r="F2405" s="87">
        <v>0</v>
      </c>
      <c r="G2405" s="181" t="s">
        <v>200</v>
      </c>
      <c r="H2405" s="87">
        <v>0</v>
      </c>
      <c r="I2405" s="181" t="s">
        <v>201</v>
      </c>
      <c r="J2405" s="87">
        <v>0</v>
      </c>
    </row>
    <row r="2406" spans="1:10" ht="15" thickBot="1" x14ac:dyDescent="0.25">
      <c r="A2406" s="181"/>
      <c r="B2406" s="181"/>
      <c r="C2406" s="181"/>
      <c r="D2406" s="181"/>
      <c r="E2406" s="181" t="s">
        <v>202</v>
      </c>
      <c r="F2406" s="87">
        <v>0</v>
      </c>
      <c r="G2406" s="181"/>
      <c r="H2406" s="252" t="s">
        <v>203</v>
      </c>
      <c r="I2406" s="252"/>
      <c r="J2406" s="87">
        <v>0.01</v>
      </c>
    </row>
    <row r="2407" spans="1:10" ht="0.95" customHeight="1" thickTop="1" x14ac:dyDescent="0.2">
      <c r="A2407" s="88"/>
      <c r="B2407" s="88"/>
      <c r="C2407" s="88"/>
      <c r="D2407" s="88"/>
      <c r="E2407" s="88"/>
      <c r="F2407" s="88"/>
      <c r="G2407" s="88"/>
      <c r="H2407" s="88"/>
      <c r="I2407" s="88"/>
      <c r="J2407" s="88"/>
    </row>
    <row r="2408" spans="1:10" ht="18" customHeight="1" x14ac:dyDescent="0.2">
      <c r="A2408" s="182"/>
      <c r="B2408" s="191" t="s">
        <v>6</v>
      </c>
      <c r="C2408" s="182" t="s">
        <v>7</v>
      </c>
      <c r="D2408" s="182" t="s">
        <v>8</v>
      </c>
      <c r="E2408" s="218" t="s">
        <v>180</v>
      </c>
      <c r="F2408" s="218"/>
      <c r="G2408" s="192" t="s">
        <v>9</v>
      </c>
      <c r="H2408" s="191" t="s">
        <v>10</v>
      </c>
      <c r="I2408" s="191" t="s">
        <v>11</v>
      </c>
      <c r="J2408" s="191" t="s">
        <v>13</v>
      </c>
    </row>
    <row r="2409" spans="1:10" ht="36" customHeight="1" x14ac:dyDescent="0.2">
      <c r="A2409" s="183" t="s">
        <v>181</v>
      </c>
      <c r="B2409" s="75" t="s">
        <v>859</v>
      </c>
      <c r="C2409" s="183" t="s">
        <v>21</v>
      </c>
      <c r="D2409" s="183" t="s">
        <v>860</v>
      </c>
      <c r="E2409" s="249" t="s">
        <v>208</v>
      </c>
      <c r="F2409" s="249"/>
      <c r="G2409" s="76" t="s">
        <v>31</v>
      </c>
      <c r="H2409" s="77">
        <v>1</v>
      </c>
      <c r="I2409" s="78">
        <v>7.0000000000000007E-2</v>
      </c>
      <c r="J2409" s="78">
        <v>7.0000000000000007E-2</v>
      </c>
    </row>
    <row r="2410" spans="1:10" ht="36" customHeight="1" x14ac:dyDescent="0.2">
      <c r="A2410" s="180" t="s">
        <v>191</v>
      </c>
      <c r="B2410" s="83" t="s">
        <v>863</v>
      </c>
      <c r="C2410" s="180" t="s">
        <v>21</v>
      </c>
      <c r="D2410" s="180" t="s">
        <v>864</v>
      </c>
      <c r="E2410" s="251" t="s">
        <v>194</v>
      </c>
      <c r="F2410" s="251"/>
      <c r="G2410" s="84" t="s">
        <v>77</v>
      </c>
      <c r="H2410" s="85">
        <v>5.0000000000000002E-5</v>
      </c>
      <c r="I2410" s="86">
        <v>1531.81</v>
      </c>
      <c r="J2410" s="86">
        <v>7.0000000000000007E-2</v>
      </c>
    </row>
    <row r="2411" spans="1:10" ht="25.5" x14ac:dyDescent="0.2">
      <c r="A2411" s="181"/>
      <c r="B2411" s="181"/>
      <c r="C2411" s="181"/>
      <c r="D2411" s="181"/>
      <c r="E2411" s="181" t="s">
        <v>199</v>
      </c>
      <c r="F2411" s="87">
        <v>0</v>
      </c>
      <c r="G2411" s="181" t="s">
        <v>200</v>
      </c>
      <c r="H2411" s="87">
        <v>0</v>
      </c>
      <c r="I2411" s="181" t="s">
        <v>201</v>
      </c>
      <c r="J2411" s="87">
        <v>0</v>
      </c>
    </row>
    <row r="2412" spans="1:10" ht="15" thickBot="1" x14ac:dyDescent="0.25">
      <c r="A2412" s="181"/>
      <c r="B2412" s="181"/>
      <c r="C2412" s="181"/>
      <c r="D2412" s="181"/>
      <c r="E2412" s="181" t="s">
        <v>202</v>
      </c>
      <c r="F2412" s="87">
        <v>0.01</v>
      </c>
      <c r="G2412" s="181"/>
      <c r="H2412" s="252" t="s">
        <v>203</v>
      </c>
      <c r="I2412" s="252"/>
      <c r="J2412" s="87">
        <v>0.08</v>
      </c>
    </row>
    <row r="2413" spans="1:10" ht="0.95" customHeight="1" thickTop="1" x14ac:dyDescent="0.2">
      <c r="A2413" s="88"/>
      <c r="B2413" s="88"/>
      <c r="C2413" s="88"/>
      <c r="D2413" s="88"/>
      <c r="E2413" s="88"/>
      <c r="F2413" s="88"/>
      <c r="G2413" s="88"/>
      <c r="H2413" s="88"/>
      <c r="I2413" s="88"/>
      <c r="J2413" s="88"/>
    </row>
    <row r="2414" spans="1:10" ht="18" customHeight="1" x14ac:dyDescent="0.2">
      <c r="A2414" s="182"/>
      <c r="B2414" s="191" t="s">
        <v>6</v>
      </c>
      <c r="C2414" s="182" t="s">
        <v>7</v>
      </c>
      <c r="D2414" s="182" t="s">
        <v>8</v>
      </c>
      <c r="E2414" s="218" t="s">
        <v>180</v>
      </c>
      <c r="F2414" s="218"/>
      <c r="G2414" s="192" t="s">
        <v>9</v>
      </c>
      <c r="H2414" s="191" t="s">
        <v>10</v>
      </c>
      <c r="I2414" s="191" t="s">
        <v>11</v>
      </c>
      <c r="J2414" s="191" t="s">
        <v>13</v>
      </c>
    </row>
    <row r="2415" spans="1:10" ht="36" customHeight="1" x14ac:dyDescent="0.2">
      <c r="A2415" s="183" t="s">
        <v>181</v>
      </c>
      <c r="B2415" s="75" t="s">
        <v>861</v>
      </c>
      <c r="C2415" s="183" t="s">
        <v>21</v>
      </c>
      <c r="D2415" s="183" t="s">
        <v>862</v>
      </c>
      <c r="E2415" s="249" t="s">
        <v>208</v>
      </c>
      <c r="F2415" s="249"/>
      <c r="G2415" s="76" t="s">
        <v>31</v>
      </c>
      <c r="H2415" s="77">
        <v>1</v>
      </c>
      <c r="I2415" s="78">
        <v>0.99</v>
      </c>
      <c r="J2415" s="78">
        <v>0.99</v>
      </c>
    </row>
    <row r="2416" spans="1:10" ht="24" customHeight="1" x14ac:dyDescent="0.2">
      <c r="A2416" s="180" t="s">
        <v>191</v>
      </c>
      <c r="B2416" s="83" t="s">
        <v>653</v>
      </c>
      <c r="C2416" s="180" t="s">
        <v>21</v>
      </c>
      <c r="D2416" s="180" t="s">
        <v>654</v>
      </c>
      <c r="E2416" s="251" t="s">
        <v>194</v>
      </c>
      <c r="F2416" s="251"/>
      <c r="G2416" s="84" t="s">
        <v>655</v>
      </c>
      <c r="H2416" s="85">
        <v>1.36</v>
      </c>
      <c r="I2416" s="86">
        <v>0.73</v>
      </c>
      <c r="J2416" s="86">
        <v>0.99</v>
      </c>
    </row>
    <row r="2417" spans="1:10" ht="25.5" x14ac:dyDescent="0.2">
      <c r="A2417" s="181"/>
      <c r="B2417" s="181"/>
      <c r="C2417" s="181"/>
      <c r="D2417" s="181"/>
      <c r="E2417" s="181" t="s">
        <v>199</v>
      </c>
      <c r="F2417" s="87">
        <v>0</v>
      </c>
      <c r="G2417" s="181" t="s">
        <v>200</v>
      </c>
      <c r="H2417" s="87">
        <v>0</v>
      </c>
      <c r="I2417" s="181" t="s">
        <v>201</v>
      </c>
      <c r="J2417" s="87">
        <v>0</v>
      </c>
    </row>
    <row r="2418" spans="1:10" ht="15" thickBot="1" x14ac:dyDescent="0.25">
      <c r="A2418" s="181"/>
      <c r="B2418" s="181"/>
      <c r="C2418" s="181"/>
      <c r="D2418" s="181"/>
      <c r="E2418" s="181" t="s">
        <v>202</v>
      </c>
      <c r="F2418" s="87">
        <v>0.23</v>
      </c>
      <c r="G2418" s="181"/>
      <c r="H2418" s="252" t="s">
        <v>203</v>
      </c>
      <c r="I2418" s="252"/>
      <c r="J2418" s="87">
        <v>1.22</v>
      </c>
    </row>
    <row r="2419" spans="1:10" ht="0.95" customHeight="1" thickTop="1" x14ac:dyDescent="0.2">
      <c r="A2419" s="88"/>
      <c r="B2419" s="88"/>
      <c r="C2419" s="88"/>
      <c r="D2419" s="88"/>
      <c r="E2419" s="88"/>
      <c r="F2419" s="88"/>
      <c r="G2419" s="88"/>
      <c r="H2419" s="88"/>
      <c r="I2419" s="88"/>
      <c r="J2419" s="88"/>
    </row>
    <row r="2420" spans="1:10" ht="18" customHeight="1" x14ac:dyDescent="0.2">
      <c r="A2420" s="182"/>
      <c r="B2420" s="191" t="s">
        <v>6</v>
      </c>
      <c r="C2420" s="182" t="s">
        <v>7</v>
      </c>
      <c r="D2420" s="182" t="s">
        <v>8</v>
      </c>
      <c r="E2420" s="218" t="s">
        <v>180</v>
      </c>
      <c r="F2420" s="218"/>
      <c r="G2420" s="192" t="s">
        <v>9</v>
      </c>
      <c r="H2420" s="191" t="s">
        <v>10</v>
      </c>
      <c r="I2420" s="191" t="s">
        <v>11</v>
      </c>
      <c r="J2420" s="191" t="s">
        <v>13</v>
      </c>
    </row>
    <row r="2421" spans="1:10" ht="24" customHeight="1" x14ac:dyDescent="0.2">
      <c r="A2421" s="183" t="s">
        <v>181</v>
      </c>
      <c r="B2421" s="75" t="s">
        <v>189</v>
      </c>
      <c r="C2421" s="183" t="s">
        <v>21</v>
      </c>
      <c r="D2421" s="183" t="s">
        <v>190</v>
      </c>
      <c r="E2421" s="249" t="s">
        <v>188</v>
      </c>
      <c r="F2421" s="249"/>
      <c r="G2421" s="76" t="s">
        <v>31</v>
      </c>
      <c r="H2421" s="77">
        <v>1</v>
      </c>
      <c r="I2421" s="78">
        <v>16.57</v>
      </c>
      <c r="J2421" s="78">
        <v>16.57</v>
      </c>
    </row>
    <row r="2422" spans="1:10" ht="24" customHeight="1" x14ac:dyDescent="0.2">
      <c r="A2422" s="179" t="s">
        <v>183</v>
      </c>
      <c r="B2422" s="79" t="s">
        <v>745</v>
      </c>
      <c r="C2422" s="179" t="s">
        <v>21</v>
      </c>
      <c r="D2422" s="179" t="s">
        <v>746</v>
      </c>
      <c r="E2422" s="250" t="s">
        <v>188</v>
      </c>
      <c r="F2422" s="250"/>
      <c r="G2422" s="80" t="s">
        <v>31</v>
      </c>
      <c r="H2422" s="81">
        <v>1</v>
      </c>
      <c r="I2422" s="82">
        <v>0.17</v>
      </c>
      <c r="J2422" s="82">
        <v>0.17</v>
      </c>
    </row>
    <row r="2423" spans="1:10" ht="24" customHeight="1" x14ac:dyDescent="0.2">
      <c r="A2423" s="180" t="s">
        <v>191</v>
      </c>
      <c r="B2423" s="83" t="s">
        <v>570</v>
      </c>
      <c r="C2423" s="180" t="s">
        <v>21</v>
      </c>
      <c r="D2423" s="180" t="s">
        <v>571</v>
      </c>
      <c r="E2423" s="251" t="s">
        <v>222</v>
      </c>
      <c r="F2423" s="251"/>
      <c r="G2423" s="84" t="s">
        <v>31</v>
      </c>
      <c r="H2423" s="85">
        <v>1</v>
      </c>
      <c r="I2423" s="86">
        <v>2.83</v>
      </c>
      <c r="J2423" s="86">
        <v>2.83</v>
      </c>
    </row>
    <row r="2424" spans="1:10" ht="24" customHeight="1" x14ac:dyDescent="0.2">
      <c r="A2424" s="180" t="s">
        <v>191</v>
      </c>
      <c r="B2424" s="83" t="s">
        <v>586</v>
      </c>
      <c r="C2424" s="180" t="s">
        <v>21</v>
      </c>
      <c r="D2424" s="180" t="s">
        <v>587</v>
      </c>
      <c r="E2424" s="251" t="s">
        <v>204</v>
      </c>
      <c r="F2424" s="251"/>
      <c r="G2424" s="84" t="s">
        <v>31</v>
      </c>
      <c r="H2424" s="85">
        <v>1</v>
      </c>
      <c r="I2424" s="86">
        <v>1.1499999999999999</v>
      </c>
      <c r="J2424" s="86">
        <v>1.1499999999999999</v>
      </c>
    </row>
    <row r="2425" spans="1:10" ht="24" customHeight="1" x14ac:dyDescent="0.2">
      <c r="A2425" s="180" t="s">
        <v>191</v>
      </c>
      <c r="B2425" s="83" t="s">
        <v>220</v>
      </c>
      <c r="C2425" s="180" t="s">
        <v>21</v>
      </c>
      <c r="D2425" s="180" t="s">
        <v>221</v>
      </c>
      <c r="E2425" s="251" t="s">
        <v>222</v>
      </c>
      <c r="F2425" s="251"/>
      <c r="G2425" s="84" t="s">
        <v>31</v>
      </c>
      <c r="H2425" s="85">
        <v>1</v>
      </c>
      <c r="I2425" s="86">
        <v>0.81</v>
      </c>
      <c r="J2425" s="86">
        <v>0.81</v>
      </c>
    </row>
    <row r="2426" spans="1:10" ht="24" customHeight="1" x14ac:dyDescent="0.2">
      <c r="A2426" s="180" t="s">
        <v>191</v>
      </c>
      <c r="B2426" s="83" t="s">
        <v>588</v>
      </c>
      <c r="C2426" s="180" t="s">
        <v>21</v>
      </c>
      <c r="D2426" s="180" t="s">
        <v>589</v>
      </c>
      <c r="E2426" s="251" t="s">
        <v>204</v>
      </c>
      <c r="F2426" s="251"/>
      <c r="G2426" s="84" t="s">
        <v>31</v>
      </c>
      <c r="H2426" s="85">
        <v>1</v>
      </c>
      <c r="I2426" s="86">
        <v>0.56000000000000005</v>
      </c>
      <c r="J2426" s="86">
        <v>0.56000000000000005</v>
      </c>
    </row>
    <row r="2427" spans="1:10" ht="24" customHeight="1" x14ac:dyDescent="0.2">
      <c r="A2427" s="180" t="s">
        <v>191</v>
      </c>
      <c r="B2427" s="83" t="s">
        <v>223</v>
      </c>
      <c r="C2427" s="180" t="s">
        <v>21</v>
      </c>
      <c r="D2427" s="180" t="s">
        <v>224</v>
      </c>
      <c r="E2427" s="251" t="s">
        <v>225</v>
      </c>
      <c r="F2427" s="251"/>
      <c r="G2427" s="84" t="s">
        <v>31</v>
      </c>
      <c r="H2427" s="85">
        <v>1</v>
      </c>
      <c r="I2427" s="86">
        <v>0.06</v>
      </c>
      <c r="J2427" s="86">
        <v>0.06</v>
      </c>
    </row>
    <row r="2428" spans="1:10" ht="24" customHeight="1" x14ac:dyDescent="0.2">
      <c r="A2428" s="180" t="s">
        <v>191</v>
      </c>
      <c r="B2428" s="83" t="s">
        <v>473</v>
      </c>
      <c r="C2428" s="180" t="s">
        <v>21</v>
      </c>
      <c r="D2428" s="180" t="s">
        <v>474</v>
      </c>
      <c r="E2428" s="251" t="s">
        <v>219</v>
      </c>
      <c r="F2428" s="251"/>
      <c r="G2428" s="84" t="s">
        <v>31</v>
      </c>
      <c r="H2428" s="85">
        <v>1</v>
      </c>
      <c r="I2428" s="86">
        <v>10.11</v>
      </c>
      <c r="J2428" s="86">
        <v>10.11</v>
      </c>
    </row>
    <row r="2429" spans="1:10" ht="24" customHeight="1" x14ac:dyDescent="0.2">
      <c r="A2429" s="180" t="s">
        <v>191</v>
      </c>
      <c r="B2429" s="83" t="s">
        <v>576</v>
      </c>
      <c r="C2429" s="180" t="s">
        <v>21</v>
      </c>
      <c r="D2429" s="180" t="s">
        <v>577</v>
      </c>
      <c r="E2429" s="251" t="s">
        <v>320</v>
      </c>
      <c r="F2429" s="251"/>
      <c r="G2429" s="84" t="s">
        <v>31</v>
      </c>
      <c r="H2429" s="85">
        <v>1</v>
      </c>
      <c r="I2429" s="86">
        <v>0.88</v>
      </c>
      <c r="J2429" s="86">
        <v>0.88</v>
      </c>
    </row>
    <row r="2430" spans="1:10" ht="25.5" x14ac:dyDescent="0.2">
      <c r="A2430" s="181"/>
      <c r="B2430" s="181"/>
      <c r="C2430" s="181"/>
      <c r="D2430" s="181"/>
      <c r="E2430" s="181" t="s">
        <v>199</v>
      </c>
      <c r="F2430" s="87">
        <v>10.28</v>
      </c>
      <c r="G2430" s="181" t="s">
        <v>200</v>
      </c>
      <c r="H2430" s="87">
        <v>0</v>
      </c>
      <c r="I2430" s="181" t="s">
        <v>201</v>
      </c>
      <c r="J2430" s="87">
        <v>10.28</v>
      </c>
    </row>
    <row r="2431" spans="1:10" ht="15" thickBot="1" x14ac:dyDescent="0.25">
      <c r="A2431" s="181"/>
      <c r="B2431" s="181"/>
      <c r="C2431" s="181"/>
      <c r="D2431" s="181"/>
      <c r="E2431" s="181" t="s">
        <v>202</v>
      </c>
      <c r="F2431" s="87">
        <v>3.97</v>
      </c>
      <c r="G2431" s="181"/>
      <c r="H2431" s="252" t="s">
        <v>203</v>
      </c>
      <c r="I2431" s="252"/>
      <c r="J2431" s="87">
        <v>20.54</v>
      </c>
    </row>
    <row r="2432" spans="1:10" ht="0.95" customHeight="1" thickTop="1" x14ac:dyDescent="0.2">
      <c r="A2432" s="88"/>
      <c r="B2432" s="88"/>
      <c r="C2432" s="88"/>
      <c r="D2432" s="88"/>
      <c r="E2432" s="88"/>
      <c r="F2432" s="88"/>
      <c r="G2432" s="88"/>
      <c r="H2432" s="88"/>
      <c r="I2432" s="88"/>
      <c r="J2432" s="88"/>
    </row>
    <row r="2433" spans="1:10" ht="18" customHeight="1" x14ac:dyDescent="0.2">
      <c r="A2433" s="182"/>
      <c r="B2433" s="191" t="s">
        <v>6</v>
      </c>
      <c r="C2433" s="182" t="s">
        <v>7</v>
      </c>
      <c r="D2433" s="182" t="s">
        <v>8</v>
      </c>
      <c r="E2433" s="218" t="s">
        <v>180</v>
      </c>
      <c r="F2433" s="218"/>
      <c r="G2433" s="192" t="s">
        <v>9</v>
      </c>
      <c r="H2433" s="191" t="s">
        <v>10</v>
      </c>
      <c r="I2433" s="191" t="s">
        <v>11</v>
      </c>
      <c r="J2433" s="191" t="s">
        <v>13</v>
      </c>
    </row>
    <row r="2434" spans="1:10" ht="36" customHeight="1" x14ac:dyDescent="0.2">
      <c r="A2434" s="183" t="s">
        <v>181</v>
      </c>
      <c r="B2434" s="75" t="s">
        <v>519</v>
      </c>
      <c r="C2434" s="183" t="s">
        <v>21</v>
      </c>
      <c r="D2434" s="183" t="s">
        <v>520</v>
      </c>
      <c r="E2434" s="249" t="s">
        <v>480</v>
      </c>
      <c r="F2434" s="249"/>
      <c r="G2434" s="76" t="s">
        <v>77</v>
      </c>
      <c r="H2434" s="77">
        <v>1</v>
      </c>
      <c r="I2434" s="78">
        <v>6.83</v>
      </c>
      <c r="J2434" s="78">
        <v>6.83</v>
      </c>
    </row>
    <row r="2435" spans="1:10" ht="24" customHeight="1" x14ac:dyDescent="0.2">
      <c r="A2435" s="179" t="s">
        <v>183</v>
      </c>
      <c r="B2435" s="79" t="s">
        <v>485</v>
      </c>
      <c r="C2435" s="179" t="s">
        <v>21</v>
      </c>
      <c r="D2435" s="179" t="s">
        <v>486</v>
      </c>
      <c r="E2435" s="250" t="s">
        <v>188</v>
      </c>
      <c r="F2435" s="250"/>
      <c r="G2435" s="80" t="s">
        <v>31</v>
      </c>
      <c r="H2435" s="81">
        <v>0.124</v>
      </c>
      <c r="I2435" s="82">
        <v>21.02</v>
      </c>
      <c r="J2435" s="82">
        <v>2.6</v>
      </c>
    </row>
    <row r="2436" spans="1:10" ht="24" customHeight="1" x14ac:dyDescent="0.2">
      <c r="A2436" s="180" t="s">
        <v>191</v>
      </c>
      <c r="B2436" s="83" t="s">
        <v>525</v>
      </c>
      <c r="C2436" s="180" t="s">
        <v>21</v>
      </c>
      <c r="D2436" s="180" t="s">
        <v>526</v>
      </c>
      <c r="E2436" s="251" t="s">
        <v>194</v>
      </c>
      <c r="F2436" s="251"/>
      <c r="G2436" s="84" t="s">
        <v>77</v>
      </c>
      <c r="H2436" s="85">
        <v>1</v>
      </c>
      <c r="I2436" s="86">
        <v>2.79</v>
      </c>
      <c r="J2436" s="86">
        <v>2.79</v>
      </c>
    </row>
    <row r="2437" spans="1:10" ht="36" customHeight="1" x14ac:dyDescent="0.2">
      <c r="A2437" s="180" t="s">
        <v>191</v>
      </c>
      <c r="B2437" s="83" t="s">
        <v>556</v>
      </c>
      <c r="C2437" s="180" t="s">
        <v>21</v>
      </c>
      <c r="D2437" s="180" t="s">
        <v>557</v>
      </c>
      <c r="E2437" s="251" t="s">
        <v>194</v>
      </c>
      <c r="F2437" s="251"/>
      <c r="G2437" s="84" t="s">
        <v>77</v>
      </c>
      <c r="H2437" s="85">
        <v>1</v>
      </c>
      <c r="I2437" s="86">
        <v>1.44</v>
      </c>
      <c r="J2437" s="86">
        <v>1.44</v>
      </c>
    </row>
    <row r="2438" spans="1:10" ht="25.5" x14ac:dyDescent="0.2">
      <c r="A2438" s="181"/>
      <c r="B2438" s="181"/>
      <c r="C2438" s="181"/>
      <c r="D2438" s="181"/>
      <c r="E2438" s="181" t="s">
        <v>199</v>
      </c>
      <c r="F2438" s="87">
        <v>1.8</v>
      </c>
      <c r="G2438" s="181" t="s">
        <v>200</v>
      </c>
      <c r="H2438" s="87">
        <v>0</v>
      </c>
      <c r="I2438" s="181" t="s">
        <v>201</v>
      </c>
      <c r="J2438" s="87">
        <v>1.8</v>
      </c>
    </row>
    <row r="2439" spans="1:10" ht="15" thickBot="1" x14ac:dyDescent="0.25">
      <c r="A2439" s="181"/>
      <c r="B2439" s="181"/>
      <c r="C2439" s="181"/>
      <c r="D2439" s="181"/>
      <c r="E2439" s="181" t="s">
        <v>202</v>
      </c>
      <c r="F2439" s="87">
        <v>1.63</v>
      </c>
      <c r="G2439" s="181"/>
      <c r="H2439" s="252" t="s">
        <v>203</v>
      </c>
      <c r="I2439" s="252"/>
      <c r="J2439" s="87">
        <v>8.4600000000000009</v>
      </c>
    </row>
    <row r="2440" spans="1:10" ht="0.95" customHeight="1" thickTop="1" x14ac:dyDescent="0.2">
      <c r="A2440" s="88"/>
      <c r="B2440" s="88"/>
      <c r="C2440" s="88"/>
      <c r="D2440" s="88"/>
      <c r="E2440" s="88"/>
      <c r="F2440" s="88"/>
      <c r="G2440" s="88"/>
      <c r="H2440" s="88"/>
      <c r="I2440" s="88"/>
      <c r="J2440" s="88"/>
    </row>
    <row r="2441" spans="1:10" ht="18" customHeight="1" x14ac:dyDescent="0.2">
      <c r="A2441" s="182"/>
      <c r="B2441" s="191" t="s">
        <v>6</v>
      </c>
      <c r="C2441" s="182" t="s">
        <v>7</v>
      </c>
      <c r="D2441" s="182" t="s">
        <v>8</v>
      </c>
      <c r="E2441" s="218" t="s">
        <v>180</v>
      </c>
      <c r="F2441" s="218"/>
      <c r="G2441" s="192" t="s">
        <v>9</v>
      </c>
      <c r="H2441" s="191" t="s">
        <v>10</v>
      </c>
      <c r="I2441" s="191" t="s">
        <v>11</v>
      </c>
      <c r="J2441" s="191" t="s">
        <v>13</v>
      </c>
    </row>
    <row r="2442" spans="1:10" ht="36" customHeight="1" x14ac:dyDescent="0.2">
      <c r="A2442" s="183" t="s">
        <v>181</v>
      </c>
      <c r="B2442" s="75" t="s">
        <v>434</v>
      </c>
      <c r="C2442" s="183" t="s">
        <v>21</v>
      </c>
      <c r="D2442" s="183" t="s">
        <v>435</v>
      </c>
      <c r="E2442" s="249" t="s">
        <v>377</v>
      </c>
      <c r="F2442" s="249"/>
      <c r="G2442" s="76" t="s">
        <v>77</v>
      </c>
      <c r="H2442" s="77">
        <v>1</v>
      </c>
      <c r="I2442" s="78">
        <v>10.37</v>
      </c>
      <c r="J2442" s="78">
        <v>10.37</v>
      </c>
    </row>
    <row r="2443" spans="1:10" ht="24" customHeight="1" x14ac:dyDescent="0.2">
      <c r="A2443" s="179" t="s">
        <v>183</v>
      </c>
      <c r="B2443" s="79" t="s">
        <v>358</v>
      </c>
      <c r="C2443" s="179" t="s">
        <v>21</v>
      </c>
      <c r="D2443" s="179" t="s">
        <v>359</v>
      </c>
      <c r="E2443" s="250" t="s">
        <v>188</v>
      </c>
      <c r="F2443" s="250"/>
      <c r="G2443" s="80" t="s">
        <v>31</v>
      </c>
      <c r="H2443" s="81">
        <v>0.2</v>
      </c>
      <c r="I2443" s="82">
        <v>16.5</v>
      </c>
      <c r="J2443" s="82">
        <v>3.3</v>
      </c>
    </row>
    <row r="2444" spans="1:10" ht="24" customHeight="1" x14ac:dyDescent="0.2">
      <c r="A2444" s="179" t="s">
        <v>183</v>
      </c>
      <c r="B2444" s="79" t="s">
        <v>356</v>
      </c>
      <c r="C2444" s="179" t="s">
        <v>21</v>
      </c>
      <c r="D2444" s="179" t="s">
        <v>357</v>
      </c>
      <c r="E2444" s="250" t="s">
        <v>188</v>
      </c>
      <c r="F2444" s="250"/>
      <c r="G2444" s="80" t="s">
        <v>31</v>
      </c>
      <c r="H2444" s="81">
        <v>0.2</v>
      </c>
      <c r="I2444" s="82">
        <v>20.21</v>
      </c>
      <c r="J2444" s="82">
        <v>4.04</v>
      </c>
    </row>
    <row r="2445" spans="1:10" ht="24" customHeight="1" x14ac:dyDescent="0.2">
      <c r="A2445" s="180" t="s">
        <v>191</v>
      </c>
      <c r="B2445" s="83" t="s">
        <v>560</v>
      </c>
      <c r="C2445" s="180" t="s">
        <v>21</v>
      </c>
      <c r="D2445" s="180" t="s">
        <v>561</v>
      </c>
      <c r="E2445" s="251" t="s">
        <v>194</v>
      </c>
      <c r="F2445" s="251"/>
      <c r="G2445" s="84" t="s">
        <v>77</v>
      </c>
      <c r="H2445" s="85">
        <v>1.0999999999999999E-2</v>
      </c>
      <c r="I2445" s="86">
        <v>57.7</v>
      </c>
      <c r="J2445" s="86">
        <v>0.63</v>
      </c>
    </row>
    <row r="2446" spans="1:10" ht="24" customHeight="1" x14ac:dyDescent="0.2">
      <c r="A2446" s="180" t="s">
        <v>191</v>
      </c>
      <c r="B2446" s="83" t="s">
        <v>562</v>
      </c>
      <c r="C2446" s="180" t="s">
        <v>21</v>
      </c>
      <c r="D2446" s="180" t="s">
        <v>563</v>
      </c>
      <c r="E2446" s="251" t="s">
        <v>194</v>
      </c>
      <c r="F2446" s="251"/>
      <c r="G2446" s="84" t="s">
        <v>77</v>
      </c>
      <c r="H2446" s="85">
        <v>7.4999999999999997E-2</v>
      </c>
      <c r="I2446" s="86">
        <v>1.72</v>
      </c>
      <c r="J2446" s="86">
        <v>0.12</v>
      </c>
    </row>
    <row r="2447" spans="1:10" ht="24" customHeight="1" x14ac:dyDescent="0.2">
      <c r="A2447" s="180" t="s">
        <v>191</v>
      </c>
      <c r="B2447" s="83" t="s">
        <v>564</v>
      </c>
      <c r="C2447" s="180" t="s">
        <v>21</v>
      </c>
      <c r="D2447" s="180" t="s">
        <v>565</v>
      </c>
      <c r="E2447" s="251" t="s">
        <v>194</v>
      </c>
      <c r="F2447" s="251"/>
      <c r="G2447" s="84" t="s">
        <v>77</v>
      </c>
      <c r="H2447" s="85">
        <v>1.2E-2</v>
      </c>
      <c r="I2447" s="86">
        <v>65.38</v>
      </c>
      <c r="J2447" s="86">
        <v>0.78</v>
      </c>
    </row>
    <row r="2448" spans="1:10" ht="24" customHeight="1" x14ac:dyDescent="0.2">
      <c r="A2448" s="180" t="s">
        <v>191</v>
      </c>
      <c r="B2448" s="83" t="s">
        <v>866</v>
      </c>
      <c r="C2448" s="180" t="s">
        <v>21</v>
      </c>
      <c r="D2448" s="180" t="s">
        <v>867</v>
      </c>
      <c r="E2448" s="251" t="s">
        <v>194</v>
      </c>
      <c r="F2448" s="251"/>
      <c r="G2448" s="84" t="s">
        <v>77</v>
      </c>
      <c r="H2448" s="85">
        <v>1</v>
      </c>
      <c r="I2448" s="86">
        <v>1.5</v>
      </c>
      <c r="J2448" s="86">
        <v>1.5</v>
      </c>
    </row>
    <row r="2449" spans="1:10" ht="25.5" x14ac:dyDescent="0.2">
      <c r="A2449" s="181"/>
      <c r="B2449" s="181"/>
      <c r="C2449" s="181"/>
      <c r="D2449" s="181"/>
      <c r="E2449" s="181" t="s">
        <v>199</v>
      </c>
      <c r="F2449" s="87">
        <v>5</v>
      </c>
      <c r="G2449" s="181" t="s">
        <v>200</v>
      </c>
      <c r="H2449" s="87">
        <v>0</v>
      </c>
      <c r="I2449" s="181" t="s">
        <v>201</v>
      </c>
      <c r="J2449" s="87">
        <v>5</v>
      </c>
    </row>
    <row r="2450" spans="1:10" ht="15" thickBot="1" x14ac:dyDescent="0.25">
      <c r="A2450" s="181"/>
      <c r="B2450" s="181"/>
      <c r="C2450" s="181"/>
      <c r="D2450" s="181"/>
      <c r="E2450" s="181" t="s">
        <v>202</v>
      </c>
      <c r="F2450" s="87">
        <v>2.48</v>
      </c>
      <c r="G2450" s="181"/>
      <c r="H2450" s="252" t="s">
        <v>203</v>
      </c>
      <c r="I2450" s="252"/>
      <c r="J2450" s="87">
        <v>12.85</v>
      </c>
    </row>
    <row r="2451" spans="1:10" ht="0.95" customHeight="1" thickTop="1" x14ac:dyDescent="0.2">
      <c r="A2451" s="88"/>
      <c r="B2451" s="88"/>
      <c r="C2451" s="88"/>
      <c r="D2451" s="88"/>
      <c r="E2451" s="88"/>
      <c r="F2451" s="88"/>
      <c r="G2451" s="88"/>
      <c r="H2451" s="88"/>
      <c r="I2451" s="88"/>
      <c r="J2451" s="88"/>
    </row>
    <row r="2452" spans="1:10" ht="18" customHeight="1" x14ac:dyDescent="0.2">
      <c r="A2452" s="182"/>
      <c r="B2452" s="191" t="s">
        <v>6</v>
      </c>
      <c r="C2452" s="182" t="s">
        <v>7</v>
      </c>
      <c r="D2452" s="182" t="s">
        <v>8</v>
      </c>
      <c r="E2452" s="218" t="s">
        <v>180</v>
      </c>
      <c r="F2452" s="218"/>
      <c r="G2452" s="192" t="s">
        <v>9</v>
      </c>
      <c r="H2452" s="191" t="s">
        <v>10</v>
      </c>
      <c r="I2452" s="191" t="s">
        <v>11</v>
      </c>
      <c r="J2452" s="191" t="s">
        <v>13</v>
      </c>
    </row>
    <row r="2453" spans="1:10" ht="24" customHeight="1" x14ac:dyDescent="0.2">
      <c r="A2453" s="183" t="s">
        <v>181</v>
      </c>
      <c r="B2453" s="75" t="s">
        <v>289</v>
      </c>
      <c r="C2453" s="183" t="s">
        <v>21</v>
      </c>
      <c r="D2453" s="183" t="s">
        <v>290</v>
      </c>
      <c r="E2453" s="249" t="s">
        <v>188</v>
      </c>
      <c r="F2453" s="249"/>
      <c r="G2453" s="76" t="s">
        <v>31</v>
      </c>
      <c r="H2453" s="77">
        <v>1</v>
      </c>
      <c r="I2453" s="78">
        <v>20.399999999999999</v>
      </c>
      <c r="J2453" s="78">
        <v>20.399999999999999</v>
      </c>
    </row>
    <row r="2454" spans="1:10" ht="24" customHeight="1" x14ac:dyDescent="0.2">
      <c r="A2454" s="179" t="s">
        <v>183</v>
      </c>
      <c r="B2454" s="79" t="s">
        <v>747</v>
      </c>
      <c r="C2454" s="179" t="s">
        <v>21</v>
      </c>
      <c r="D2454" s="179" t="s">
        <v>748</v>
      </c>
      <c r="E2454" s="250" t="s">
        <v>188</v>
      </c>
      <c r="F2454" s="250"/>
      <c r="G2454" s="80" t="s">
        <v>31</v>
      </c>
      <c r="H2454" s="81">
        <v>1</v>
      </c>
      <c r="I2454" s="82">
        <v>0.13</v>
      </c>
      <c r="J2454" s="82">
        <v>0.13</v>
      </c>
    </row>
    <row r="2455" spans="1:10" ht="24" customHeight="1" x14ac:dyDescent="0.2">
      <c r="A2455" s="180" t="s">
        <v>191</v>
      </c>
      <c r="B2455" s="83" t="s">
        <v>570</v>
      </c>
      <c r="C2455" s="180" t="s">
        <v>21</v>
      </c>
      <c r="D2455" s="180" t="s">
        <v>571</v>
      </c>
      <c r="E2455" s="251" t="s">
        <v>222</v>
      </c>
      <c r="F2455" s="251"/>
      <c r="G2455" s="84" t="s">
        <v>31</v>
      </c>
      <c r="H2455" s="85">
        <v>1</v>
      </c>
      <c r="I2455" s="86">
        <v>2.83</v>
      </c>
      <c r="J2455" s="86">
        <v>2.83</v>
      </c>
    </row>
    <row r="2456" spans="1:10" ht="24" customHeight="1" x14ac:dyDescent="0.2">
      <c r="A2456" s="180" t="s">
        <v>191</v>
      </c>
      <c r="B2456" s="83" t="s">
        <v>582</v>
      </c>
      <c r="C2456" s="180" t="s">
        <v>21</v>
      </c>
      <c r="D2456" s="180" t="s">
        <v>583</v>
      </c>
      <c r="E2456" s="251" t="s">
        <v>204</v>
      </c>
      <c r="F2456" s="251"/>
      <c r="G2456" s="84" t="s">
        <v>31</v>
      </c>
      <c r="H2456" s="85">
        <v>1</v>
      </c>
      <c r="I2456" s="86">
        <v>1.26</v>
      </c>
      <c r="J2456" s="86">
        <v>1.26</v>
      </c>
    </row>
    <row r="2457" spans="1:10" ht="24" customHeight="1" x14ac:dyDescent="0.2">
      <c r="A2457" s="180" t="s">
        <v>191</v>
      </c>
      <c r="B2457" s="83" t="s">
        <v>220</v>
      </c>
      <c r="C2457" s="180" t="s">
        <v>21</v>
      </c>
      <c r="D2457" s="180" t="s">
        <v>221</v>
      </c>
      <c r="E2457" s="251" t="s">
        <v>222</v>
      </c>
      <c r="F2457" s="251"/>
      <c r="G2457" s="84" t="s">
        <v>31</v>
      </c>
      <c r="H2457" s="85">
        <v>1</v>
      </c>
      <c r="I2457" s="86">
        <v>0.81</v>
      </c>
      <c r="J2457" s="86">
        <v>0.81</v>
      </c>
    </row>
    <row r="2458" spans="1:10" ht="24" customHeight="1" x14ac:dyDescent="0.2">
      <c r="A2458" s="180" t="s">
        <v>191</v>
      </c>
      <c r="B2458" s="83" t="s">
        <v>584</v>
      </c>
      <c r="C2458" s="180" t="s">
        <v>21</v>
      </c>
      <c r="D2458" s="180" t="s">
        <v>585</v>
      </c>
      <c r="E2458" s="251" t="s">
        <v>204</v>
      </c>
      <c r="F2458" s="251"/>
      <c r="G2458" s="84" t="s">
        <v>31</v>
      </c>
      <c r="H2458" s="85">
        <v>1</v>
      </c>
      <c r="I2458" s="86">
        <v>0.45</v>
      </c>
      <c r="J2458" s="86">
        <v>0.45</v>
      </c>
    </row>
    <row r="2459" spans="1:10" ht="24" customHeight="1" x14ac:dyDescent="0.2">
      <c r="A2459" s="180" t="s">
        <v>191</v>
      </c>
      <c r="B2459" s="83" t="s">
        <v>223</v>
      </c>
      <c r="C2459" s="180" t="s">
        <v>21</v>
      </c>
      <c r="D2459" s="180" t="s">
        <v>224</v>
      </c>
      <c r="E2459" s="251" t="s">
        <v>225</v>
      </c>
      <c r="F2459" s="251"/>
      <c r="G2459" s="84" t="s">
        <v>31</v>
      </c>
      <c r="H2459" s="85">
        <v>1</v>
      </c>
      <c r="I2459" s="86">
        <v>0.06</v>
      </c>
      <c r="J2459" s="86">
        <v>0.06</v>
      </c>
    </row>
    <row r="2460" spans="1:10" ht="24" customHeight="1" x14ac:dyDescent="0.2">
      <c r="A2460" s="180" t="s">
        <v>191</v>
      </c>
      <c r="B2460" s="83" t="s">
        <v>576</v>
      </c>
      <c r="C2460" s="180" t="s">
        <v>21</v>
      </c>
      <c r="D2460" s="180" t="s">
        <v>577</v>
      </c>
      <c r="E2460" s="251" t="s">
        <v>320</v>
      </c>
      <c r="F2460" s="251"/>
      <c r="G2460" s="84" t="s">
        <v>31</v>
      </c>
      <c r="H2460" s="85">
        <v>1</v>
      </c>
      <c r="I2460" s="86">
        <v>0.88</v>
      </c>
      <c r="J2460" s="86">
        <v>0.88</v>
      </c>
    </row>
    <row r="2461" spans="1:10" ht="24" customHeight="1" x14ac:dyDescent="0.2">
      <c r="A2461" s="180" t="s">
        <v>191</v>
      </c>
      <c r="B2461" s="83" t="s">
        <v>749</v>
      </c>
      <c r="C2461" s="180" t="s">
        <v>21</v>
      </c>
      <c r="D2461" s="180" t="s">
        <v>750</v>
      </c>
      <c r="E2461" s="251" t="s">
        <v>219</v>
      </c>
      <c r="F2461" s="251"/>
      <c r="G2461" s="84" t="s">
        <v>31</v>
      </c>
      <c r="H2461" s="85">
        <v>1</v>
      </c>
      <c r="I2461" s="86">
        <v>13.98</v>
      </c>
      <c r="J2461" s="86">
        <v>13.98</v>
      </c>
    </row>
    <row r="2462" spans="1:10" ht="25.5" x14ac:dyDescent="0.2">
      <c r="A2462" s="181"/>
      <c r="B2462" s="181"/>
      <c r="C2462" s="181"/>
      <c r="D2462" s="181"/>
      <c r="E2462" s="181" t="s">
        <v>199</v>
      </c>
      <c r="F2462" s="87">
        <v>14.11</v>
      </c>
      <c r="G2462" s="181" t="s">
        <v>200</v>
      </c>
      <c r="H2462" s="87">
        <v>0</v>
      </c>
      <c r="I2462" s="181" t="s">
        <v>201</v>
      </c>
      <c r="J2462" s="87">
        <v>14.11</v>
      </c>
    </row>
    <row r="2463" spans="1:10" ht="15" thickBot="1" x14ac:dyDescent="0.25">
      <c r="A2463" s="181"/>
      <c r="B2463" s="181"/>
      <c r="C2463" s="181"/>
      <c r="D2463" s="181"/>
      <c r="E2463" s="181" t="s">
        <v>202</v>
      </c>
      <c r="F2463" s="87">
        <v>4.8899999999999997</v>
      </c>
      <c r="G2463" s="181"/>
      <c r="H2463" s="252" t="s">
        <v>203</v>
      </c>
      <c r="I2463" s="252"/>
      <c r="J2463" s="87">
        <v>25.29</v>
      </c>
    </row>
    <row r="2464" spans="1:10" ht="0.95" customHeight="1" thickTop="1" x14ac:dyDescent="0.2">
      <c r="A2464" s="88"/>
      <c r="B2464" s="88"/>
      <c r="C2464" s="88"/>
      <c r="D2464" s="88"/>
      <c r="E2464" s="88"/>
      <c r="F2464" s="88"/>
      <c r="G2464" s="88"/>
      <c r="H2464" s="88"/>
      <c r="I2464" s="88"/>
      <c r="J2464" s="88"/>
    </row>
    <row r="2465" spans="1:10" ht="18" customHeight="1" x14ac:dyDescent="0.2">
      <c r="A2465" s="182"/>
      <c r="B2465" s="191" t="s">
        <v>6</v>
      </c>
      <c r="C2465" s="182" t="s">
        <v>7</v>
      </c>
      <c r="D2465" s="182" t="s">
        <v>8</v>
      </c>
      <c r="E2465" s="218" t="s">
        <v>180</v>
      </c>
      <c r="F2465" s="218"/>
      <c r="G2465" s="192" t="s">
        <v>9</v>
      </c>
      <c r="H2465" s="191" t="s">
        <v>10</v>
      </c>
      <c r="I2465" s="191" t="s">
        <v>11</v>
      </c>
      <c r="J2465" s="191" t="s">
        <v>13</v>
      </c>
    </row>
    <row r="2466" spans="1:10" ht="36" customHeight="1" x14ac:dyDescent="0.2">
      <c r="A2466" s="183" t="s">
        <v>181</v>
      </c>
      <c r="B2466" s="75" t="s">
        <v>1622</v>
      </c>
      <c r="C2466" s="183" t="s">
        <v>21</v>
      </c>
      <c r="D2466" s="183" t="s">
        <v>1623</v>
      </c>
      <c r="E2466" s="249" t="s">
        <v>480</v>
      </c>
      <c r="F2466" s="249"/>
      <c r="G2466" s="76" t="s">
        <v>77</v>
      </c>
      <c r="H2466" s="77">
        <v>1</v>
      </c>
      <c r="I2466" s="78">
        <v>35.1</v>
      </c>
      <c r="J2466" s="78">
        <v>35.1</v>
      </c>
    </row>
    <row r="2467" spans="1:10" ht="36" customHeight="1" x14ac:dyDescent="0.2">
      <c r="A2467" s="179" t="s">
        <v>183</v>
      </c>
      <c r="B2467" s="79" t="s">
        <v>519</v>
      </c>
      <c r="C2467" s="179" t="s">
        <v>21</v>
      </c>
      <c r="D2467" s="179" t="s">
        <v>520</v>
      </c>
      <c r="E2467" s="250" t="s">
        <v>480</v>
      </c>
      <c r="F2467" s="250"/>
      <c r="G2467" s="80" t="s">
        <v>77</v>
      </c>
      <c r="H2467" s="81">
        <v>1</v>
      </c>
      <c r="I2467" s="82">
        <v>6.83</v>
      </c>
      <c r="J2467" s="82">
        <v>6.83</v>
      </c>
    </row>
    <row r="2468" spans="1:10" ht="36" customHeight="1" x14ac:dyDescent="0.2">
      <c r="A2468" s="179" t="s">
        <v>183</v>
      </c>
      <c r="B2468" s="79" t="s">
        <v>1697</v>
      </c>
      <c r="C2468" s="179" t="s">
        <v>21</v>
      </c>
      <c r="D2468" s="179" t="s">
        <v>1698</v>
      </c>
      <c r="E2468" s="250" t="s">
        <v>480</v>
      </c>
      <c r="F2468" s="250"/>
      <c r="G2468" s="80" t="s">
        <v>77</v>
      </c>
      <c r="H2468" s="81">
        <v>1</v>
      </c>
      <c r="I2468" s="82">
        <v>28.27</v>
      </c>
      <c r="J2468" s="82">
        <v>28.27</v>
      </c>
    </row>
    <row r="2469" spans="1:10" ht="25.5" x14ac:dyDescent="0.2">
      <c r="A2469" s="181"/>
      <c r="B2469" s="181"/>
      <c r="C2469" s="181"/>
      <c r="D2469" s="181"/>
      <c r="E2469" s="181" t="s">
        <v>199</v>
      </c>
      <c r="F2469" s="87">
        <v>14.11</v>
      </c>
      <c r="G2469" s="181" t="s">
        <v>200</v>
      </c>
      <c r="H2469" s="87">
        <v>0</v>
      </c>
      <c r="I2469" s="181" t="s">
        <v>201</v>
      </c>
      <c r="J2469" s="87">
        <v>14.11</v>
      </c>
    </row>
    <row r="2470" spans="1:10" ht="15" thickBot="1" x14ac:dyDescent="0.25">
      <c r="A2470" s="181"/>
      <c r="B2470" s="181"/>
      <c r="C2470" s="181"/>
      <c r="D2470" s="181"/>
      <c r="E2470" s="181" t="s">
        <v>202</v>
      </c>
      <c r="F2470" s="87">
        <v>8.42</v>
      </c>
      <c r="G2470" s="181"/>
      <c r="H2470" s="252" t="s">
        <v>203</v>
      </c>
      <c r="I2470" s="252"/>
      <c r="J2470" s="87">
        <v>43.52</v>
      </c>
    </row>
    <row r="2471" spans="1:10" ht="0.95" customHeight="1" thickTop="1" x14ac:dyDescent="0.2">
      <c r="A2471" s="88"/>
      <c r="B2471" s="88"/>
      <c r="C2471" s="88"/>
      <c r="D2471" s="88"/>
      <c r="E2471" s="88"/>
      <c r="F2471" s="88"/>
      <c r="G2471" s="88"/>
      <c r="H2471" s="88"/>
      <c r="I2471" s="88"/>
      <c r="J2471" s="88"/>
    </row>
    <row r="2472" spans="1:10" ht="18" customHeight="1" x14ac:dyDescent="0.2">
      <c r="A2472" s="182"/>
      <c r="B2472" s="191" t="s">
        <v>6</v>
      </c>
      <c r="C2472" s="182" t="s">
        <v>7</v>
      </c>
      <c r="D2472" s="182" t="s">
        <v>8</v>
      </c>
      <c r="E2472" s="218" t="s">
        <v>180</v>
      </c>
      <c r="F2472" s="218"/>
      <c r="G2472" s="192" t="s">
        <v>9</v>
      </c>
      <c r="H2472" s="191" t="s">
        <v>10</v>
      </c>
      <c r="I2472" s="191" t="s">
        <v>11</v>
      </c>
      <c r="J2472" s="191" t="s">
        <v>13</v>
      </c>
    </row>
    <row r="2473" spans="1:10" ht="36" customHeight="1" x14ac:dyDescent="0.2">
      <c r="A2473" s="183" t="s">
        <v>181</v>
      </c>
      <c r="B2473" s="75" t="s">
        <v>1697</v>
      </c>
      <c r="C2473" s="183" t="s">
        <v>21</v>
      </c>
      <c r="D2473" s="183" t="s">
        <v>1698</v>
      </c>
      <c r="E2473" s="249" t="s">
        <v>480</v>
      </c>
      <c r="F2473" s="249"/>
      <c r="G2473" s="76" t="s">
        <v>77</v>
      </c>
      <c r="H2473" s="77">
        <v>1</v>
      </c>
      <c r="I2473" s="78">
        <v>28.27</v>
      </c>
      <c r="J2473" s="78">
        <v>28.27</v>
      </c>
    </row>
    <row r="2474" spans="1:10" ht="24" customHeight="1" x14ac:dyDescent="0.2">
      <c r="A2474" s="179" t="s">
        <v>183</v>
      </c>
      <c r="B2474" s="79" t="s">
        <v>485</v>
      </c>
      <c r="C2474" s="179" t="s">
        <v>21</v>
      </c>
      <c r="D2474" s="179" t="s">
        <v>486</v>
      </c>
      <c r="E2474" s="250" t="s">
        <v>188</v>
      </c>
      <c r="F2474" s="250"/>
      <c r="G2474" s="80" t="s">
        <v>31</v>
      </c>
      <c r="H2474" s="81">
        <v>0.496</v>
      </c>
      <c r="I2474" s="82">
        <v>21.02</v>
      </c>
      <c r="J2474" s="82">
        <v>10.42</v>
      </c>
    </row>
    <row r="2475" spans="1:10" ht="24" customHeight="1" x14ac:dyDescent="0.2">
      <c r="A2475" s="179" t="s">
        <v>183</v>
      </c>
      <c r="B2475" s="79" t="s">
        <v>483</v>
      </c>
      <c r="C2475" s="179" t="s">
        <v>21</v>
      </c>
      <c r="D2475" s="179" t="s">
        <v>484</v>
      </c>
      <c r="E2475" s="250" t="s">
        <v>188</v>
      </c>
      <c r="F2475" s="250"/>
      <c r="G2475" s="80" t="s">
        <v>31</v>
      </c>
      <c r="H2475" s="81">
        <v>0.496</v>
      </c>
      <c r="I2475" s="82">
        <v>16.690000000000001</v>
      </c>
      <c r="J2475" s="82">
        <v>8.27</v>
      </c>
    </row>
    <row r="2476" spans="1:10" ht="24" customHeight="1" x14ac:dyDescent="0.2">
      <c r="A2476" s="180" t="s">
        <v>191</v>
      </c>
      <c r="B2476" s="83" t="s">
        <v>1699</v>
      </c>
      <c r="C2476" s="180" t="s">
        <v>21</v>
      </c>
      <c r="D2476" s="180" t="s">
        <v>1700</v>
      </c>
      <c r="E2476" s="251" t="s">
        <v>194</v>
      </c>
      <c r="F2476" s="251"/>
      <c r="G2476" s="84" t="s">
        <v>77</v>
      </c>
      <c r="H2476" s="85">
        <v>1</v>
      </c>
      <c r="I2476" s="86">
        <v>9.58</v>
      </c>
      <c r="J2476" s="86">
        <v>9.58</v>
      </c>
    </row>
    <row r="2477" spans="1:10" ht="25.5" x14ac:dyDescent="0.2">
      <c r="A2477" s="181"/>
      <c r="B2477" s="181"/>
      <c r="C2477" s="181"/>
      <c r="D2477" s="181"/>
      <c r="E2477" s="181" t="s">
        <v>199</v>
      </c>
      <c r="F2477" s="87">
        <v>12.31</v>
      </c>
      <c r="G2477" s="181" t="s">
        <v>200</v>
      </c>
      <c r="H2477" s="87">
        <v>0</v>
      </c>
      <c r="I2477" s="181" t="s">
        <v>201</v>
      </c>
      <c r="J2477" s="87">
        <v>12.31</v>
      </c>
    </row>
    <row r="2478" spans="1:10" ht="15" thickBot="1" x14ac:dyDescent="0.25">
      <c r="A2478" s="181"/>
      <c r="B2478" s="181"/>
      <c r="C2478" s="181"/>
      <c r="D2478" s="181"/>
      <c r="E2478" s="181" t="s">
        <v>202</v>
      </c>
      <c r="F2478" s="87">
        <v>6.78</v>
      </c>
      <c r="G2478" s="181"/>
      <c r="H2478" s="252" t="s">
        <v>203</v>
      </c>
      <c r="I2478" s="252"/>
      <c r="J2478" s="87">
        <v>35.049999999999997</v>
      </c>
    </row>
    <row r="2479" spans="1:10" ht="0.95" customHeight="1" thickTop="1" x14ac:dyDescent="0.2">
      <c r="A2479" s="88"/>
      <c r="B2479" s="88"/>
      <c r="C2479" s="88"/>
      <c r="D2479" s="88"/>
      <c r="E2479" s="88"/>
      <c r="F2479" s="88"/>
      <c r="G2479" s="88"/>
      <c r="H2479" s="88"/>
      <c r="I2479" s="88"/>
      <c r="J2479" s="88"/>
    </row>
    <row r="2480" spans="1:10" ht="18" customHeight="1" x14ac:dyDescent="0.2">
      <c r="A2480" s="182"/>
      <c r="B2480" s="191" t="s">
        <v>6</v>
      </c>
      <c r="C2480" s="182" t="s">
        <v>7</v>
      </c>
      <c r="D2480" s="182" t="s">
        <v>8</v>
      </c>
      <c r="E2480" s="218" t="s">
        <v>180</v>
      </c>
      <c r="F2480" s="218"/>
      <c r="G2480" s="192" t="s">
        <v>9</v>
      </c>
      <c r="H2480" s="191" t="s">
        <v>10</v>
      </c>
      <c r="I2480" s="191" t="s">
        <v>11</v>
      </c>
      <c r="J2480" s="191" t="s">
        <v>13</v>
      </c>
    </row>
    <row r="2481" spans="1:10" ht="36" customHeight="1" x14ac:dyDescent="0.2">
      <c r="A2481" s="183" t="s">
        <v>181</v>
      </c>
      <c r="B2481" s="75" t="s">
        <v>1616</v>
      </c>
      <c r="C2481" s="183" t="s">
        <v>21</v>
      </c>
      <c r="D2481" s="183" t="s">
        <v>1617</v>
      </c>
      <c r="E2481" s="249" t="s">
        <v>480</v>
      </c>
      <c r="F2481" s="249"/>
      <c r="G2481" s="76" t="s">
        <v>77</v>
      </c>
      <c r="H2481" s="77">
        <v>1</v>
      </c>
      <c r="I2481" s="78">
        <v>37.22</v>
      </c>
      <c r="J2481" s="78">
        <v>37.22</v>
      </c>
    </row>
    <row r="2482" spans="1:10" ht="36" customHeight="1" x14ac:dyDescent="0.2">
      <c r="A2482" s="179" t="s">
        <v>183</v>
      </c>
      <c r="B2482" s="79" t="s">
        <v>519</v>
      </c>
      <c r="C2482" s="179" t="s">
        <v>21</v>
      </c>
      <c r="D2482" s="179" t="s">
        <v>520</v>
      </c>
      <c r="E2482" s="250" t="s">
        <v>480</v>
      </c>
      <c r="F2482" s="250"/>
      <c r="G2482" s="80" t="s">
        <v>77</v>
      </c>
      <c r="H2482" s="81">
        <v>1</v>
      </c>
      <c r="I2482" s="82">
        <v>6.83</v>
      </c>
      <c r="J2482" s="82">
        <v>6.83</v>
      </c>
    </row>
    <row r="2483" spans="1:10" ht="36" customHeight="1" x14ac:dyDescent="0.2">
      <c r="A2483" s="179" t="s">
        <v>183</v>
      </c>
      <c r="B2483" s="79" t="s">
        <v>1701</v>
      </c>
      <c r="C2483" s="179" t="s">
        <v>21</v>
      </c>
      <c r="D2483" s="179" t="s">
        <v>1702</v>
      </c>
      <c r="E2483" s="250" t="s">
        <v>480</v>
      </c>
      <c r="F2483" s="250"/>
      <c r="G2483" s="80" t="s">
        <v>77</v>
      </c>
      <c r="H2483" s="81">
        <v>1</v>
      </c>
      <c r="I2483" s="82">
        <v>30.39</v>
      </c>
      <c r="J2483" s="82">
        <v>30.39</v>
      </c>
    </row>
    <row r="2484" spans="1:10" ht="25.5" x14ac:dyDescent="0.2">
      <c r="A2484" s="181"/>
      <c r="B2484" s="181"/>
      <c r="C2484" s="181"/>
      <c r="D2484" s="181"/>
      <c r="E2484" s="181" t="s">
        <v>199</v>
      </c>
      <c r="F2484" s="87">
        <v>11.95</v>
      </c>
      <c r="G2484" s="181" t="s">
        <v>200</v>
      </c>
      <c r="H2484" s="87">
        <v>0</v>
      </c>
      <c r="I2484" s="181" t="s">
        <v>201</v>
      </c>
      <c r="J2484" s="87">
        <v>11.95</v>
      </c>
    </row>
    <row r="2485" spans="1:10" ht="15" thickBot="1" x14ac:dyDescent="0.25">
      <c r="A2485" s="181"/>
      <c r="B2485" s="181"/>
      <c r="C2485" s="181"/>
      <c r="D2485" s="181"/>
      <c r="E2485" s="181" t="s">
        <v>202</v>
      </c>
      <c r="F2485" s="87">
        <v>8.92</v>
      </c>
      <c r="G2485" s="181"/>
      <c r="H2485" s="252" t="s">
        <v>203</v>
      </c>
      <c r="I2485" s="252"/>
      <c r="J2485" s="87">
        <v>46.14</v>
      </c>
    </row>
    <row r="2486" spans="1:10" ht="0.95" customHeight="1" thickTop="1" x14ac:dyDescent="0.2">
      <c r="A2486" s="88"/>
      <c r="B2486" s="88"/>
      <c r="C2486" s="88"/>
      <c r="D2486" s="88"/>
      <c r="E2486" s="88"/>
      <c r="F2486" s="88"/>
      <c r="G2486" s="88"/>
      <c r="H2486" s="88"/>
      <c r="I2486" s="88"/>
      <c r="J2486" s="88"/>
    </row>
    <row r="2487" spans="1:10" ht="18" customHeight="1" x14ac:dyDescent="0.2">
      <c r="A2487" s="182"/>
      <c r="B2487" s="191" t="s">
        <v>6</v>
      </c>
      <c r="C2487" s="182" t="s">
        <v>7</v>
      </c>
      <c r="D2487" s="182" t="s">
        <v>8</v>
      </c>
      <c r="E2487" s="218" t="s">
        <v>180</v>
      </c>
      <c r="F2487" s="218"/>
      <c r="G2487" s="192" t="s">
        <v>9</v>
      </c>
      <c r="H2487" s="191" t="s">
        <v>10</v>
      </c>
      <c r="I2487" s="191" t="s">
        <v>11</v>
      </c>
      <c r="J2487" s="191" t="s">
        <v>13</v>
      </c>
    </row>
    <row r="2488" spans="1:10" ht="36" customHeight="1" x14ac:dyDescent="0.2">
      <c r="A2488" s="183" t="s">
        <v>181</v>
      </c>
      <c r="B2488" s="75" t="s">
        <v>1701</v>
      </c>
      <c r="C2488" s="183" t="s">
        <v>21</v>
      </c>
      <c r="D2488" s="183" t="s">
        <v>1702</v>
      </c>
      <c r="E2488" s="249" t="s">
        <v>480</v>
      </c>
      <c r="F2488" s="249"/>
      <c r="G2488" s="76" t="s">
        <v>77</v>
      </c>
      <c r="H2488" s="77">
        <v>1</v>
      </c>
      <c r="I2488" s="78">
        <v>30.39</v>
      </c>
      <c r="J2488" s="78">
        <v>30.39</v>
      </c>
    </row>
    <row r="2489" spans="1:10" ht="24" customHeight="1" x14ac:dyDescent="0.2">
      <c r="A2489" s="179" t="s">
        <v>183</v>
      </c>
      <c r="B2489" s="79" t="s">
        <v>483</v>
      </c>
      <c r="C2489" s="179" t="s">
        <v>21</v>
      </c>
      <c r="D2489" s="179" t="s">
        <v>484</v>
      </c>
      <c r="E2489" s="250" t="s">
        <v>188</v>
      </c>
      <c r="F2489" s="250"/>
      <c r="G2489" s="80" t="s">
        <v>31</v>
      </c>
      <c r="H2489" s="81">
        <v>0.40899999999999997</v>
      </c>
      <c r="I2489" s="82">
        <v>16.690000000000001</v>
      </c>
      <c r="J2489" s="82">
        <v>6.82</v>
      </c>
    </row>
    <row r="2490" spans="1:10" ht="24" customHeight="1" x14ac:dyDescent="0.2">
      <c r="A2490" s="179" t="s">
        <v>183</v>
      </c>
      <c r="B2490" s="79" t="s">
        <v>485</v>
      </c>
      <c r="C2490" s="179" t="s">
        <v>21</v>
      </c>
      <c r="D2490" s="179" t="s">
        <v>486</v>
      </c>
      <c r="E2490" s="250" t="s">
        <v>188</v>
      </c>
      <c r="F2490" s="250"/>
      <c r="G2490" s="80" t="s">
        <v>31</v>
      </c>
      <c r="H2490" s="81">
        <v>0.40899999999999997</v>
      </c>
      <c r="I2490" s="82">
        <v>21.02</v>
      </c>
      <c r="J2490" s="82">
        <v>8.59</v>
      </c>
    </row>
    <row r="2491" spans="1:10" ht="24" customHeight="1" x14ac:dyDescent="0.2">
      <c r="A2491" s="180" t="s">
        <v>191</v>
      </c>
      <c r="B2491" s="83" t="s">
        <v>523</v>
      </c>
      <c r="C2491" s="180" t="s">
        <v>21</v>
      </c>
      <c r="D2491" s="180" t="s">
        <v>524</v>
      </c>
      <c r="E2491" s="251" t="s">
        <v>194</v>
      </c>
      <c r="F2491" s="251"/>
      <c r="G2491" s="84" t="s">
        <v>77</v>
      </c>
      <c r="H2491" s="85">
        <v>2</v>
      </c>
      <c r="I2491" s="86">
        <v>7.49</v>
      </c>
      <c r="J2491" s="86">
        <v>14.98</v>
      </c>
    </row>
    <row r="2492" spans="1:10" ht="25.5" x14ac:dyDescent="0.2">
      <c r="A2492" s="181"/>
      <c r="B2492" s="181"/>
      <c r="C2492" s="181"/>
      <c r="D2492" s="181"/>
      <c r="E2492" s="181" t="s">
        <v>199</v>
      </c>
      <c r="F2492" s="87">
        <v>10.15</v>
      </c>
      <c r="G2492" s="181" t="s">
        <v>200</v>
      </c>
      <c r="H2492" s="87">
        <v>0</v>
      </c>
      <c r="I2492" s="181" t="s">
        <v>201</v>
      </c>
      <c r="J2492" s="87">
        <v>10.15</v>
      </c>
    </row>
    <row r="2493" spans="1:10" ht="15" thickBot="1" x14ac:dyDescent="0.25">
      <c r="A2493" s="181"/>
      <c r="B2493" s="181"/>
      <c r="C2493" s="181"/>
      <c r="D2493" s="181"/>
      <c r="E2493" s="181" t="s">
        <v>202</v>
      </c>
      <c r="F2493" s="87">
        <v>7.29</v>
      </c>
      <c r="G2493" s="181"/>
      <c r="H2493" s="252" t="s">
        <v>203</v>
      </c>
      <c r="I2493" s="252"/>
      <c r="J2493" s="87">
        <v>37.68</v>
      </c>
    </row>
    <row r="2494" spans="1:10" ht="0.95" customHeight="1" thickTop="1" x14ac:dyDescent="0.2">
      <c r="A2494" s="88"/>
      <c r="B2494" s="88"/>
      <c r="C2494" s="88"/>
      <c r="D2494" s="88"/>
      <c r="E2494" s="88"/>
      <c r="F2494" s="88"/>
      <c r="G2494" s="88"/>
      <c r="H2494" s="88"/>
      <c r="I2494" s="88"/>
      <c r="J2494" s="88"/>
    </row>
    <row r="2495" spans="1:10" ht="18" customHeight="1" x14ac:dyDescent="0.2">
      <c r="A2495" s="182"/>
      <c r="B2495" s="191" t="s">
        <v>6</v>
      </c>
      <c r="C2495" s="182" t="s">
        <v>7</v>
      </c>
      <c r="D2495" s="182" t="s">
        <v>8</v>
      </c>
      <c r="E2495" s="218" t="s">
        <v>180</v>
      </c>
      <c r="F2495" s="218"/>
      <c r="G2495" s="192" t="s">
        <v>9</v>
      </c>
      <c r="H2495" s="191" t="s">
        <v>10</v>
      </c>
      <c r="I2495" s="191" t="s">
        <v>11</v>
      </c>
      <c r="J2495" s="191" t="s">
        <v>13</v>
      </c>
    </row>
    <row r="2496" spans="1:10" ht="36" customHeight="1" x14ac:dyDescent="0.2">
      <c r="A2496" s="183" t="s">
        <v>181</v>
      </c>
      <c r="B2496" s="75" t="s">
        <v>1618</v>
      </c>
      <c r="C2496" s="183" t="s">
        <v>21</v>
      </c>
      <c r="D2496" s="183" t="s">
        <v>1619</v>
      </c>
      <c r="E2496" s="249" t="s">
        <v>480</v>
      </c>
      <c r="F2496" s="249"/>
      <c r="G2496" s="76" t="s">
        <v>77</v>
      </c>
      <c r="H2496" s="77">
        <v>1</v>
      </c>
      <c r="I2496" s="78">
        <v>41.4</v>
      </c>
      <c r="J2496" s="78">
        <v>41.4</v>
      </c>
    </row>
    <row r="2497" spans="1:10" ht="36" customHeight="1" x14ac:dyDescent="0.2">
      <c r="A2497" s="179" t="s">
        <v>183</v>
      </c>
      <c r="B2497" s="79" t="s">
        <v>519</v>
      </c>
      <c r="C2497" s="179" t="s">
        <v>21</v>
      </c>
      <c r="D2497" s="179" t="s">
        <v>520</v>
      </c>
      <c r="E2497" s="250" t="s">
        <v>480</v>
      </c>
      <c r="F2497" s="250"/>
      <c r="G2497" s="80" t="s">
        <v>77</v>
      </c>
      <c r="H2497" s="81">
        <v>1</v>
      </c>
      <c r="I2497" s="82">
        <v>6.83</v>
      </c>
      <c r="J2497" s="82">
        <v>6.83</v>
      </c>
    </row>
    <row r="2498" spans="1:10" ht="36" customHeight="1" x14ac:dyDescent="0.2">
      <c r="A2498" s="179" t="s">
        <v>183</v>
      </c>
      <c r="B2498" s="79" t="s">
        <v>1703</v>
      </c>
      <c r="C2498" s="179" t="s">
        <v>21</v>
      </c>
      <c r="D2498" s="179" t="s">
        <v>1704</v>
      </c>
      <c r="E2498" s="250" t="s">
        <v>480</v>
      </c>
      <c r="F2498" s="250"/>
      <c r="G2498" s="80" t="s">
        <v>77</v>
      </c>
      <c r="H2498" s="81">
        <v>1</v>
      </c>
      <c r="I2498" s="82">
        <v>34.57</v>
      </c>
      <c r="J2498" s="82">
        <v>34.57</v>
      </c>
    </row>
    <row r="2499" spans="1:10" ht="25.5" x14ac:dyDescent="0.2">
      <c r="A2499" s="181"/>
      <c r="B2499" s="181"/>
      <c r="C2499" s="181"/>
      <c r="D2499" s="181"/>
      <c r="E2499" s="181" t="s">
        <v>199</v>
      </c>
      <c r="F2499" s="87">
        <v>11.95</v>
      </c>
      <c r="G2499" s="181" t="s">
        <v>200</v>
      </c>
      <c r="H2499" s="87">
        <v>0</v>
      </c>
      <c r="I2499" s="181" t="s">
        <v>201</v>
      </c>
      <c r="J2499" s="87">
        <v>11.95</v>
      </c>
    </row>
    <row r="2500" spans="1:10" ht="15" thickBot="1" x14ac:dyDescent="0.25">
      <c r="A2500" s="181"/>
      <c r="B2500" s="181"/>
      <c r="C2500" s="181"/>
      <c r="D2500" s="181"/>
      <c r="E2500" s="181" t="s">
        <v>202</v>
      </c>
      <c r="F2500" s="87">
        <v>9.93</v>
      </c>
      <c r="G2500" s="181"/>
      <c r="H2500" s="252" t="s">
        <v>203</v>
      </c>
      <c r="I2500" s="252"/>
      <c r="J2500" s="87">
        <v>51.33</v>
      </c>
    </row>
    <row r="2501" spans="1:10" ht="0.95" customHeight="1" thickTop="1" x14ac:dyDescent="0.2">
      <c r="A2501" s="88"/>
      <c r="B2501" s="88"/>
      <c r="C2501" s="88"/>
      <c r="D2501" s="88"/>
      <c r="E2501" s="88"/>
      <c r="F2501" s="88"/>
      <c r="G2501" s="88"/>
      <c r="H2501" s="88"/>
      <c r="I2501" s="88"/>
      <c r="J2501" s="88"/>
    </row>
    <row r="2502" spans="1:10" ht="18" customHeight="1" x14ac:dyDescent="0.2">
      <c r="A2502" s="182"/>
      <c r="B2502" s="191" t="s">
        <v>6</v>
      </c>
      <c r="C2502" s="182" t="s">
        <v>7</v>
      </c>
      <c r="D2502" s="182" t="s">
        <v>8</v>
      </c>
      <c r="E2502" s="218" t="s">
        <v>180</v>
      </c>
      <c r="F2502" s="218"/>
      <c r="G2502" s="192" t="s">
        <v>9</v>
      </c>
      <c r="H2502" s="191" t="s">
        <v>10</v>
      </c>
      <c r="I2502" s="191" t="s">
        <v>11</v>
      </c>
      <c r="J2502" s="191" t="s">
        <v>13</v>
      </c>
    </row>
    <row r="2503" spans="1:10" ht="36" customHeight="1" x14ac:dyDescent="0.2">
      <c r="A2503" s="183" t="s">
        <v>181</v>
      </c>
      <c r="B2503" s="75" t="s">
        <v>1703</v>
      </c>
      <c r="C2503" s="183" t="s">
        <v>21</v>
      </c>
      <c r="D2503" s="183" t="s">
        <v>1704</v>
      </c>
      <c r="E2503" s="249" t="s">
        <v>480</v>
      </c>
      <c r="F2503" s="249"/>
      <c r="G2503" s="76" t="s">
        <v>77</v>
      </c>
      <c r="H2503" s="77">
        <v>1</v>
      </c>
      <c r="I2503" s="78">
        <v>34.57</v>
      </c>
      <c r="J2503" s="78">
        <v>34.57</v>
      </c>
    </row>
    <row r="2504" spans="1:10" ht="24" customHeight="1" x14ac:dyDescent="0.2">
      <c r="A2504" s="179" t="s">
        <v>183</v>
      </c>
      <c r="B2504" s="79" t="s">
        <v>483</v>
      </c>
      <c r="C2504" s="179" t="s">
        <v>21</v>
      </c>
      <c r="D2504" s="179" t="s">
        <v>484</v>
      </c>
      <c r="E2504" s="250" t="s">
        <v>188</v>
      </c>
      <c r="F2504" s="250"/>
      <c r="G2504" s="80" t="s">
        <v>31</v>
      </c>
      <c r="H2504" s="81">
        <v>0.40899999999999997</v>
      </c>
      <c r="I2504" s="82">
        <v>16.690000000000001</v>
      </c>
      <c r="J2504" s="82">
        <v>6.82</v>
      </c>
    </row>
    <row r="2505" spans="1:10" ht="24" customHeight="1" x14ac:dyDescent="0.2">
      <c r="A2505" s="179" t="s">
        <v>183</v>
      </c>
      <c r="B2505" s="79" t="s">
        <v>485</v>
      </c>
      <c r="C2505" s="179" t="s">
        <v>21</v>
      </c>
      <c r="D2505" s="179" t="s">
        <v>486</v>
      </c>
      <c r="E2505" s="250" t="s">
        <v>188</v>
      </c>
      <c r="F2505" s="250"/>
      <c r="G2505" s="80" t="s">
        <v>31</v>
      </c>
      <c r="H2505" s="81">
        <v>0.40899999999999997</v>
      </c>
      <c r="I2505" s="82">
        <v>21.02</v>
      </c>
      <c r="J2505" s="82">
        <v>8.59</v>
      </c>
    </row>
    <row r="2506" spans="1:10" ht="24" customHeight="1" x14ac:dyDescent="0.2">
      <c r="A2506" s="180" t="s">
        <v>191</v>
      </c>
      <c r="B2506" s="83" t="s">
        <v>1699</v>
      </c>
      <c r="C2506" s="180" t="s">
        <v>21</v>
      </c>
      <c r="D2506" s="180" t="s">
        <v>1700</v>
      </c>
      <c r="E2506" s="251" t="s">
        <v>194</v>
      </c>
      <c r="F2506" s="251"/>
      <c r="G2506" s="84" t="s">
        <v>77</v>
      </c>
      <c r="H2506" s="85">
        <v>2</v>
      </c>
      <c r="I2506" s="86">
        <v>9.58</v>
      </c>
      <c r="J2506" s="86">
        <v>19.16</v>
      </c>
    </row>
    <row r="2507" spans="1:10" ht="25.5" x14ac:dyDescent="0.2">
      <c r="A2507" s="181"/>
      <c r="B2507" s="181"/>
      <c r="C2507" s="181"/>
      <c r="D2507" s="181"/>
      <c r="E2507" s="181" t="s">
        <v>199</v>
      </c>
      <c r="F2507" s="87">
        <v>10.15</v>
      </c>
      <c r="G2507" s="181" t="s">
        <v>200</v>
      </c>
      <c r="H2507" s="87">
        <v>0</v>
      </c>
      <c r="I2507" s="181" t="s">
        <v>201</v>
      </c>
      <c r="J2507" s="87">
        <v>10.15</v>
      </c>
    </row>
    <row r="2508" spans="1:10" ht="15" thickBot="1" x14ac:dyDescent="0.25">
      <c r="A2508" s="181"/>
      <c r="B2508" s="181"/>
      <c r="C2508" s="181"/>
      <c r="D2508" s="181"/>
      <c r="E2508" s="181" t="s">
        <v>202</v>
      </c>
      <c r="F2508" s="87">
        <v>8.2899999999999991</v>
      </c>
      <c r="G2508" s="181"/>
      <c r="H2508" s="252" t="s">
        <v>203</v>
      </c>
      <c r="I2508" s="252"/>
      <c r="J2508" s="87">
        <v>42.86</v>
      </c>
    </row>
    <row r="2509" spans="1:10" ht="0.95" customHeight="1" thickTop="1" x14ac:dyDescent="0.2">
      <c r="A2509" s="88"/>
      <c r="B2509" s="88"/>
      <c r="C2509" s="88"/>
      <c r="D2509" s="88"/>
      <c r="E2509" s="88"/>
      <c r="F2509" s="88"/>
      <c r="G2509" s="88"/>
      <c r="H2509" s="88"/>
      <c r="I2509" s="88"/>
      <c r="J2509" s="88"/>
    </row>
    <row r="2510" spans="1:10" ht="18" customHeight="1" x14ac:dyDescent="0.2">
      <c r="A2510" s="182"/>
      <c r="B2510" s="191" t="s">
        <v>6</v>
      </c>
      <c r="C2510" s="182" t="s">
        <v>7</v>
      </c>
      <c r="D2510" s="182" t="s">
        <v>8</v>
      </c>
      <c r="E2510" s="218" t="s">
        <v>180</v>
      </c>
      <c r="F2510" s="218"/>
      <c r="G2510" s="192" t="s">
        <v>9</v>
      </c>
      <c r="H2510" s="191" t="s">
        <v>10</v>
      </c>
      <c r="I2510" s="191" t="s">
        <v>11</v>
      </c>
      <c r="J2510" s="191" t="s">
        <v>13</v>
      </c>
    </row>
    <row r="2511" spans="1:10" ht="36" customHeight="1" x14ac:dyDescent="0.2">
      <c r="A2511" s="183" t="s">
        <v>181</v>
      </c>
      <c r="B2511" s="75" t="s">
        <v>1620</v>
      </c>
      <c r="C2511" s="183" t="s">
        <v>21</v>
      </c>
      <c r="D2511" s="183" t="s">
        <v>1621</v>
      </c>
      <c r="E2511" s="249" t="s">
        <v>480</v>
      </c>
      <c r="F2511" s="249"/>
      <c r="G2511" s="76" t="s">
        <v>77</v>
      </c>
      <c r="H2511" s="77">
        <v>1</v>
      </c>
      <c r="I2511" s="78">
        <v>46.91</v>
      </c>
      <c r="J2511" s="78">
        <v>46.91</v>
      </c>
    </row>
    <row r="2512" spans="1:10" ht="36" customHeight="1" x14ac:dyDescent="0.2">
      <c r="A2512" s="179" t="s">
        <v>183</v>
      </c>
      <c r="B2512" s="79" t="s">
        <v>519</v>
      </c>
      <c r="C2512" s="179" t="s">
        <v>21</v>
      </c>
      <c r="D2512" s="179" t="s">
        <v>520</v>
      </c>
      <c r="E2512" s="250" t="s">
        <v>480</v>
      </c>
      <c r="F2512" s="250"/>
      <c r="G2512" s="80" t="s">
        <v>77</v>
      </c>
      <c r="H2512" s="81">
        <v>1</v>
      </c>
      <c r="I2512" s="82">
        <v>6.83</v>
      </c>
      <c r="J2512" s="82">
        <v>6.83</v>
      </c>
    </row>
    <row r="2513" spans="1:10" ht="36" customHeight="1" x14ac:dyDescent="0.2">
      <c r="A2513" s="179" t="s">
        <v>183</v>
      </c>
      <c r="B2513" s="79" t="s">
        <v>1705</v>
      </c>
      <c r="C2513" s="179" t="s">
        <v>21</v>
      </c>
      <c r="D2513" s="179" t="s">
        <v>1706</v>
      </c>
      <c r="E2513" s="250" t="s">
        <v>480</v>
      </c>
      <c r="F2513" s="250"/>
      <c r="G2513" s="80" t="s">
        <v>77</v>
      </c>
      <c r="H2513" s="81">
        <v>1</v>
      </c>
      <c r="I2513" s="82">
        <v>40.08</v>
      </c>
      <c r="J2513" s="82">
        <v>40.08</v>
      </c>
    </row>
    <row r="2514" spans="1:10" ht="25.5" x14ac:dyDescent="0.2">
      <c r="A2514" s="181"/>
      <c r="B2514" s="181"/>
      <c r="C2514" s="181"/>
      <c r="D2514" s="181"/>
      <c r="E2514" s="181" t="s">
        <v>199</v>
      </c>
      <c r="F2514" s="87">
        <v>15.58</v>
      </c>
      <c r="G2514" s="181" t="s">
        <v>200</v>
      </c>
      <c r="H2514" s="87">
        <v>0</v>
      </c>
      <c r="I2514" s="181" t="s">
        <v>201</v>
      </c>
      <c r="J2514" s="87">
        <v>15.58</v>
      </c>
    </row>
    <row r="2515" spans="1:10" ht="15" thickBot="1" x14ac:dyDescent="0.25">
      <c r="A2515" s="181"/>
      <c r="B2515" s="181"/>
      <c r="C2515" s="181"/>
      <c r="D2515" s="181"/>
      <c r="E2515" s="181" t="s">
        <v>202</v>
      </c>
      <c r="F2515" s="87">
        <v>11.25</v>
      </c>
      <c r="G2515" s="181"/>
      <c r="H2515" s="252" t="s">
        <v>203</v>
      </c>
      <c r="I2515" s="252"/>
      <c r="J2515" s="87">
        <v>58.16</v>
      </c>
    </row>
    <row r="2516" spans="1:10" ht="0.95" customHeight="1" thickTop="1" x14ac:dyDescent="0.2">
      <c r="A2516" s="88"/>
      <c r="B2516" s="88"/>
      <c r="C2516" s="88"/>
      <c r="D2516" s="88"/>
      <c r="E2516" s="88"/>
      <c r="F2516" s="88"/>
      <c r="G2516" s="88"/>
      <c r="H2516" s="88"/>
      <c r="I2516" s="88"/>
      <c r="J2516" s="88"/>
    </row>
    <row r="2517" spans="1:10" ht="18" customHeight="1" x14ac:dyDescent="0.2">
      <c r="A2517" s="182"/>
      <c r="B2517" s="191" t="s">
        <v>6</v>
      </c>
      <c r="C2517" s="182" t="s">
        <v>7</v>
      </c>
      <c r="D2517" s="182" t="s">
        <v>8</v>
      </c>
      <c r="E2517" s="218" t="s">
        <v>180</v>
      </c>
      <c r="F2517" s="218"/>
      <c r="G2517" s="192" t="s">
        <v>9</v>
      </c>
      <c r="H2517" s="191" t="s">
        <v>10</v>
      </c>
      <c r="I2517" s="191" t="s">
        <v>11</v>
      </c>
      <c r="J2517" s="191" t="s">
        <v>13</v>
      </c>
    </row>
    <row r="2518" spans="1:10" ht="36" customHeight="1" x14ac:dyDescent="0.2">
      <c r="A2518" s="183" t="s">
        <v>181</v>
      </c>
      <c r="B2518" s="75" t="s">
        <v>1705</v>
      </c>
      <c r="C2518" s="183" t="s">
        <v>21</v>
      </c>
      <c r="D2518" s="183" t="s">
        <v>1706</v>
      </c>
      <c r="E2518" s="249" t="s">
        <v>480</v>
      </c>
      <c r="F2518" s="249"/>
      <c r="G2518" s="76" t="s">
        <v>77</v>
      </c>
      <c r="H2518" s="77">
        <v>1</v>
      </c>
      <c r="I2518" s="78">
        <v>40.08</v>
      </c>
      <c r="J2518" s="78">
        <v>40.08</v>
      </c>
    </row>
    <row r="2519" spans="1:10" ht="24" customHeight="1" x14ac:dyDescent="0.2">
      <c r="A2519" s="179" t="s">
        <v>183</v>
      </c>
      <c r="B2519" s="79" t="s">
        <v>485</v>
      </c>
      <c r="C2519" s="179" t="s">
        <v>21</v>
      </c>
      <c r="D2519" s="179" t="s">
        <v>486</v>
      </c>
      <c r="E2519" s="250" t="s">
        <v>188</v>
      </c>
      <c r="F2519" s="250"/>
      <c r="G2519" s="80" t="s">
        <v>31</v>
      </c>
      <c r="H2519" s="81">
        <v>0.55500000000000005</v>
      </c>
      <c r="I2519" s="82">
        <v>21.02</v>
      </c>
      <c r="J2519" s="82">
        <v>11.66</v>
      </c>
    </row>
    <row r="2520" spans="1:10" ht="24" customHeight="1" x14ac:dyDescent="0.2">
      <c r="A2520" s="179" t="s">
        <v>183</v>
      </c>
      <c r="B2520" s="79" t="s">
        <v>483</v>
      </c>
      <c r="C2520" s="179" t="s">
        <v>21</v>
      </c>
      <c r="D2520" s="179" t="s">
        <v>484</v>
      </c>
      <c r="E2520" s="250" t="s">
        <v>188</v>
      </c>
      <c r="F2520" s="250"/>
      <c r="G2520" s="80" t="s">
        <v>31</v>
      </c>
      <c r="H2520" s="81">
        <v>0.55500000000000005</v>
      </c>
      <c r="I2520" s="82">
        <v>16.690000000000001</v>
      </c>
      <c r="J2520" s="82">
        <v>9.26</v>
      </c>
    </row>
    <row r="2521" spans="1:10" ht="24" customHeight="1" x14ac:dyDescent="0.2">
      <c r="A2521" s="180" t="s">
        <v>191</v>
      </c>
      <c r="B2521" s="83" t="s">
        <v>1699</v>
      </c>
      <c r="C2521" s="180" t="s">
        <v>21</v>
      </c>
      <c r="D2521" s="180" t="s">
        <v>1700</v>
      </c>
      <c r="E2521" s="251" t="s">
        <v>194</v>
      </c>
      <c r="F2521" s="251"/>
      <c r="G2521" s="84" t="s">
        <v>77</v>
      </c>
      <c r="H2521" s="85">
        <v>2</v>
      </c>
      <c r="I2521" s="86">
        <v>9.58</v>
      </c>
      <c r="J2521" s="86">
        <v>19.16</v>
      </c>
    </row>
    <row r="2522" spans="1:10" ht="25.5" x14ac:dyDescent="0.2">
      <c r="A2522" s="181"/>
      <c r="B2522" s="181"/>
      <c r="C2522" s="181"/>
      <c r="D2522" s="181"/>
      <c r="E2522" s="181" t="s">
        <v>199</v>
      </c>
      <c r="F2522" s="87">
        <v>13.78</v>
      </c>
      <c r="G2522" s="181" t="s">
        <v>200</v>
      </c>
      <c r="H2522" s="87">
        <v>0</v>
      </c>
      <c r="I2522" s="181" t="s">
        <v>201</v>
      </c>
      <c r="J2522" s="87">
        <v>13.78</v>
      </c>
    </row>
    <row r="2523" spans="1:10" ht="15" thickBot="1" x14ac:dyDescent="0.25">
      <c r="A2523" s="181"/>
      <c r="B2523" s="181"/>
      <c r="C2523" s="181"/>
      <c r="D2523" s="181"/>
      <c r="E2523" s="181" t="s">
        <v>202</v>
      </c>
      <c r="F2523" s="87">
        <v>9.61</v>
      </c>
      <c r="G2523" s="181"/>
      <c r="H2523" s="252" t="s">
        <v>203</v>
      </c>
      <c r="I2523" s="252"/>
      <c r="J2523" s="87">
        <v>49.69</v>
      </c>
    </row>
    <row r="2524" spans="1:10" ht="0.95" customHeight="1" thickTop="1" x14ac:dyDescent="0.2">
      <c r="A2524" s="88"/>
      <c r="B2524" s="88"/>
      <c r="C2524" s="88"/>
      <c r="D2524" s="88"/>
      <c r="E2524" s="88"/>
      <c r="F2524" s="88"/>
      <c r="G2524" s="88"/>
      <c r="H2524" s="88"/>
      <c r="I2524" s="88"/>
      <c r="J2524" s="88"/>
    </row>
    <row r="2525" spans="1:10" ht="18" customHeight="1" x14ac:dyDescent="0.2">
      <c r="A2525" s="182"/>
      <c r="B2525" s="191" t="s">
        <v>6</v>
      </c>
      <c r="C2525" s="182" t="s">
        <v>7</v>
      </c>
      <c r="D2525" s="182" t="s">
        <v>8</v>
      </c>
      <c r="E2525" s="218" t="s">
        <v>180</v>
      </c>
      <c r="F2525" s="218"/>
      <c r="G2525" s="192" t="s">
        <v>9</v>
      </c>
      <c r="H2525" s="191" t="s">
        <v>10</v>
      </c>
      <c r="I2525" s="191" t="s">
        <v>11</v>
      </c>
      <c r="J2525" s="191" t="s">
        <v>13</v>
      </c>
    </row>
    <row r="2526" spans="1:10" ht="36" customHeight="1" x14ac:dyDescent="0.2">
      <c r="A2526" s="183" t="s">
        <v>181</v>
      </c>
      <c r="B2526" s="75" t="s">
        <v>428</v>
      </c>
      <c r="C2526" s="183" t="s">
        <v>21</v>
      </c>
      <c r="D2526" s="183" t="s">
        <v>429</v>
      </c>
      <c r="E2526" s="249" t="s">
        <v>377</v>
      </c>
      <c r="F2526" s="249"/>
      <c r="G2526" s="76" t="s">
        <v>39</v>
      </c>
      <c r="H2526" s="77">
        <v>1</v>
      </c>
      <c r="I2526" s="78">
        <v>18.489999999999998</v>
      </c>
      <c r="J2526" s="78">
        <v>18.489999999999998</v>
      </c>
    </row>
    <row r="2527" spans="1:10" ht="24" customHeight="1" x14ac:dyDescent="0.2">
      <c r="A2527" s="179" t="s">
        <v>183</v>
      </c>
      <c r="B2527" s="79" t="s">
        <v>358</v>
      </c>
      <c r="C2527" s="179" t="s">
        <v>21</v>
      </c>
      <c r="D2527" s="179" t="s">
        <v>359</v>
      </c>
      <c r="E2527" s="250" t="s">
        <v>188</v>
      </c>
      <c r="F2527" s="250"/>
      <c r="G2527" s="80" t="s">
        <v>31</v>
      </c>
      <c r="H2527" s="81">
        <v>0.36899999999999999</v>
      </c>
      <c r="I2527" s="82">
        <v>16.5</v>
      </c>
      <c r="J2527" s="82">
        <v>6.08</v>
      </c>
    </row>
    <row r="2528" spans="1:10" ht="24" customHeight="1" x14ac:dyDescent="0.2">
      <c r="A2528" s="179" t="s">
        <v>183</v>
      </c>
      <c r="B2528" s="79" t="s">
        <v>356</v>
      </c>
      <c r="C2528" s="179" t="s">
        <v>21</v>
      </c>
      <c r="D2528" s="179" t="s">
        <v>357</v>
      </c>
      <c r="E2528" s="250" t="s">
        <v>188</v>
      </c>
      <c r="F2528" s="250"/>
      <c r="G2528" s="80" t="s">
        <v>31</v>
      </c>
      <c r="H2528" s="81">
        <v>0.36899999999999999</v>
      </c>
      <c r="I2528" s="82">
        <v>20.21</v>
      </c>
      <c r="J2528" s="82">
        <v>7.45</v>
      </c>
    </row>
    <row r="2529" spans="1:10" ht="24" customHeight="1" x14ac:dyDescent="0.2">
      <c r="A2529" s="180" t="s">
        <v>191</v>
      </c>
      <c r="B2529" s="83" t="s">
        <v>562</v>
      </c>
      <c r="C2529" s="180" t="s">
        <v>21</v>
      </c>
      <c r="D2529" s="180" t="s">
        <v>563</v>
      </c>
      <c r="E2529" s="251" t="s">
        <v>194</v>
      </c>
      <c r="F2529" s="251"/>
      <c r="G2529" s="84" t="s">
        <v>77</v>
      </c>
      <c r="H2529" s="85">
        <v>0.123</v>
      </c>
      <c r="I2529" s="86">
        <v>1.72</v>
      </c>
      <c r="J2529" s="86">
        <v>0.21</v>
      </c>
    </row>
    <row r="2530" spans="1:10" ht="24" customHeight="1" x14ac:dyDescent="0.2">
      <c r="A2530" s="180" t="s">
        <v>191</v>
      </c>
      <c r="B2530" s="83" t="s">
        <v>478</v>
      </c>
      <c r="C2530" s="180" t="s">
        <v>21</v>
      </c>
      <c r="D2530" s="180" t="s">
        <v>479</v>
      </c>
      <c r="E2530" s="251" t="s">
        <v>194</v>
      </c>
      <c r="F2530" s="251"/>
      <c r="G2530" s="84" t="s">
        <v>39</v>
      </c>
      <c r="H2530" s="85">
        <v>1.0609999999999999</v>
      </c>
      <c r="I2530" s="86">
        <v>4.4800000000000004</v>
      </c>
      <c r="J2530" s="86">
        <v>4.75</v>
      </c>
    </row>
    <row r="2531" spans="1:10" ht="25.5" x14ac:dyDescent="0.2">
      <c r="A2531" s="181"/>
      <c r="B2531" s="181"/>
      <c r="C2531" s="181"/>
      <c r="D2531" s="181"/>
      <c r="E2531" s="181" t="s">
        <v>199</v>
      </c>
      <c r="F2531" s="87">
        <v>9.23</v>
      </c>
      <c r="G2531" s="181" t="s">
        <v>200</v>
      </c>
      <c r="H2531" s="87">
        <v>0</v>
      </c>
      <c r="I2531" s="181" t="s">
        <v>201</v>
      </c>
      <c r="J2531" s="87">
        <v>9.23</v>
      </c>
    </row>
    <row r="2532" spans="1:10" ht="15" thickBot="1" x14ac:dyDescent="0.25">
      <c r="A2532" s="181"/>
      <c r="B2532" s="181"/>
      <c r="C2532" s="181"/>
      <c r="D2532" s="181"/>
      <c r="E2532" s="181" t="s">
        <v>202</v>
      </c>
      <c r="F2532" s="87">
        <v>4.43</v>
      </c>
      <c r="G2532" s="181"/>
      <c r="H2532" s="252" t="s">
        <v>203</v>
      </c>
      <c r="I2532" s="252"/>
      <c r="J2532" s="87">
        <v>22.92</v>
      </c>
    </row>
    <row r="2533" spans="1:10" ht="0.95" customHeight="1" thickTop="1" x14ac:dyDescent="0.2">
      <c r="A2533" s="88"/>
      <c r="B2533" s="88"/>
      <c r="C2533" s="88"/>
      <c r="D2533" s="88"/>
      <c r="E2533" s="88"/>
      <c r="F2533" s="88"/>
      <c r="G2533" s="88"/>
      <c r="H2533" s="88"/>
      <c r="I2533" s="88"/>
      <c r="J2533" s="88"/>
    </row>
    <row r="2534" spans="1:10" ht="18" customHeight="1" x14ac:dyDescent="0.2">
      <c r="A2534" s="182"/>
      <c r="B2534" s="191" t="s">
        <v>6</v>
      </c>
      <c r="C2534" s="182" t="s">
        <v>7</v>
      </c>
      <c r="D2534" s="182" t="s">
        <v>8</v>
      </c>
      <c r="E2534" s="218" t="s">
        <v>180</v>
      </c>
      <c r="F2534" s="218"/>
      <c r="G2534" s="192" t="s">
        <v>9</v>
      </c>
      <c r="H2534" s="191" t="s">
        <v>10</v>
      </c>
      <c r="I2534" s="191" t="s">
        <v>11</v>
      </c>
      <c r="J2534" s="191" t="s">
        <v>13</v>
      </c>
    </row>
    <row r="2535" spans="1:10" ht="36" customHeight="1" x14ac:dyDescent="0.2">
      <c r="A2535" s="183" t="s">
        <v>181</v>
      </c>
      <c r="B2535" s="75" t="s">
        <v>260</v>
      </c>
      <c r="C2535" s="183" t="s">
        <v>21</v>
      </c>
      <c r="D2535" s="183" t="s">
        <v>261</v>
      </c>
      <c r="E2535" s="249" t="s">
        <v>208</v>
      </c>
      <c r="F2535" s="249"/>
      <c r="G2535" s="76" t="s">
        <v>212</v>
      </c>
      <c r="H2535" s="77">
        <v>1</v>
      </c>
      <c r="I2535" s="78">
        <v>0.44</v>
      </c>
      <c r="J2535" s="78">
        <v>0.44</v>
      </c>
    </row>
    <row r="2536" spans="1:10" ht="36" customHeight="1" x14ac:dyDescent="0.2">
      <c r="A2536" s="179" t="s">
        <v>183</v>
      </c>
      <c r="B2536" s="79" t="s">
        <v>870</v>
      </c>
      <c r="C2536" s="179" t="s">
        <v>21</v>
      </c>
      <c r="D2536" s="179" t="s">
        <v>871</v>
      </c>
      <c r="E2536" s="250" t="s">
        <v>208</v>
      </c>
      <c r="F2536" s="250"/>
      <c r="G2536" s="80" t="s">
        <v>31</v>
      </c>
      <c r="H2536" s="81">
        <v>1</v>
      </c>
      <c r="I2536" s="82">
        <v>0.04</v>
      </c>
      <c r="J2536" s="82">
        <v>0.04</v>
      </c>
    </row>
    <row r="2537" spans="1:10" ht="36" customHeight="1" x14ac:dyDescent="0.2">
      <c r="A2537" s="179" t="s">
        <v>183</v>
      </c>
      <c r="B2537" s="79" t="s">
        <v>868</v>
      </c>
      <c r="C2537" s="179" t="s">
        <v>21</v>
      </c>
      <c r="D2537" s="179" t="s">
        <v>869</v>
      </c>
      <c r="E2537" s="250" t="s">
        <v>208</v>
      </c>
      <c r="F2537" s="250"/>
      <c r="G2537" s="80" t="s">
        <v>31</v>
      </c>
      <c r="H2537" s="81">
        <v>1</v>
      </c>
      <c r="I2537" s="82">
        <v>0.4</v>
      </c>
      <c r="J2537" s="82">
        <v>0.4</v>
      </c>
    </row>
    <row r="2538" spans="1:10" ht="25.5" x14ac:dyDescent="0.2">
      <c r="A2538" s="181"/>
      <c r="B2538" s="181"/>
      <c r="C2538" s="181"/>
      <c r="D2538" s="181"/>
      <c r="E2538" s="181" t="s">
        <v>199</v>
      </c>
      <c r="F2538" s="87">
        <v>0</v>
      </c>
      <c r="G2538" s="181" t="s">
        <v>200</v>
      </c>
      <c r="H2538" s="87">
        <v>0</v>
      </c>
      <c r="I2538" s="181" t="s">
        <v>201</v>
      </c>
      <c r="J2538" s="87">
        <v>0</v>
      </c>
    </row>
    <row r="2539" spans="1:10" ht="15" thickBot="1" x14ac:dyDescent="0.25">
      <c r="A2539" s="181"/>
      <c r="B2539" s="181"/>
      <c r="C2539" s="181"/>
      <c r="D2539" s="181"/>
      <c r="E2539" s="181" t="s">
        <v>202</v>
      </c>
      <c r="F2539" s="87">
        <v>0.1</v>
      </c>
      <c r="G2539" s="181"/>
      <c r="H2539" s="252" t="s">
        <v>203</v>
      </c>
      <c r="I2539" s="252"/>
      <c r="J2539" s="87">
        <v>0.54</v>
      </c>
    </row>
    <row r="2540" spans="1:10" ht="0.95" customHeight="1" thickTop="1" x14ac:dyDescent="0.2">
      <c r="A2540" s="88"/>
      <c r="B2540" s="88"/>
      <c r="C2540" s="88"/>
      <c r="D2540" s="88"/>
      <c r="E2540" s="88"/>
      <c r="F2540" s="88"/>
      <c r="G2540" s="88"/>
      <c r="H2540" s="88"/>
      <c r="I2540" s="88"/>
      <c r="J2540" s="88"/>
    </row>
    <row r="2541" spans="1:10" ht="18" customHeight="1" x14ac:dyDescent="0.2">
      <c r="A2541" s="182"/>
      <c r="B2541" s="191" t="s">
        <v>6</v>
      </c>
      <c r="C2541" s="182" t="s">
        <v>7</v>
      </c>
      <c r="D2541" s="182" t="s">
        <v>8</v>
      </c>
      <c r="E2541" s="218" t="s">
        <v>180</v>
      </c>
      <c r="F2541" s="218"/>
      <c r="G2541" s="192" t="s">
        <v>9</v>
      </c>
      <c r="H2541" s="191" t="s">
        <v>10</v>
      </c>
      <c r="I2541" s="191" t="s">
        <v>11</v>
      </c>
      <c r="J2541" s="191" t="s">
        <v>13</v>
      </c>
    </row>
    <row r="2542" spans="1:10" ht="36" customHeight="1" x14ac:dyDescent="0.2">
      <c r="A2542" s="183" t="s">
        <v>181</v>
      </c>
      <c r="B2542" s="75" t="s">
        <v>262</v>
      </c>
      <c r="C2542" s="183" t="s">
        <v>21</v>
      </c>
      <c r="D2542" s="183" t="s">
        <v>263</v>
      </c>
      <c r="E2542" s="249" t="s">
        <v>208</v>
      </c>
      <c r="F2542" s="249"/>
      <c r="G2542" s="76" t="s">
        <v>209</v>
      </c>
      <c r="H2542" s="77">
        <v>1</v>
      </c>
      <c r="I2542" s="78">
        <v>1.1200000000000001</v>
      </c>
      <c r="J2542" s="78">
        <v>1.1200000000000001</v>
      </c>
    </row>
    <row r="2543" spans="1:10" ht="36" customHeight="1" x14ac:dyDescent="0.2">
      <c r="A2543" s="179" t="s">
        <v>183</v>
      </c>
      <c r="B2543" s="79" t="s">
        <v>868</v>
      </c>
      <c r="C2543" s="179" t="s">
        <v>21</v>
      </c>
      <c r="D2543" s="179" t="s">
        <v>869</v>
      </c>
      <c r="E2543" s="250" t="s">
        <v>208</v>
      </c>
      <c r="F2543" s="250"/>
      <c r="G2543" s="80" t="s">
        <v>31</v>
      </c>
      <c r="H2543" s="81">
        <v>1</v>
      </c>
      <c r="I2543" s="82">
        <v>0.4</v>
      </c>
      <c r="J2543" s="82">
        <v>0.4</v>
      </c>
    </row>
    <row r="2544" spans="1:10" ht="36" customHeight="1" x14ac:dyDescent="0.2">
      <c r="A2544" s="179" t="s">
        <v>183</v>
      </c>
      <c r="B2544" s="79" t="s">
        <v>870</v>
      </c>
      <c r="C2544" s="179" t="s">
        <v>21</v>
      </c>
      <c r="D2544" s="179" t="s">
        <v>871</v>
      </c>
      <c r="E2544" s="250" t="s">
        <v>208</v>
      </c>
      <c r="F2544" s="250"/>
      <c r="G2544" s="80" t="s">
        <v>31</v>
      </c>
      <c r="H2544" s="81">
        <v>1</v>
      </c>
      <c r="I2544" s="82">
        <v>0.04</v>
      </c>
      <c r="J2544" s="82">
        <v>0.04</v>
      </c>
    </row>
    <row r="2545" spans="1:10" ht="36" customHeight="1" x14ac:dyDescent="0.2">
      <c r="A2545" s="179" t="s">
        <v>183</v>
      </c>
      <c r="B2545" s="79" t="s">
        <v>874</v>
      </c>
      <c r="C2545" s="179" t="s">
        <v>21</v>
      </c>
      <c r="D2545" s="179" t="s">
        <v>875</v>
      </c>
      <c r="E2545" s="250" t="s">
        <v>208</v>
      </c>
      <c r="F2545" s="250"/>
      <c r="G2545" s="80" t="s">
        <v>31</v>
      </c>
      <c r="H2545" s="81">
        <v>1</v>
      </c>
      <c r="I2545" s="82">
        <v>0.37</v>
      </c>
      <c r="J2545" s="82">
        <v>0.37</v>
      </c>
    </row>
    <row r="2546" spans="1:10" ht="36" customHeight="1" x14ac:dyDescent="0.2">
      <c r="A2546" s="179" t="s">
        <v>183</v>
      </c>
      <c r="B2546" s="79" t="s">
        <v>872</v>
      </c>
      <c r="C2546" s="179" t="s">
        <v>21</v>
      </c>
      <c r="D2546" s="179" t="s">
        <v>873</v>
      </c>
      <c r="E2546" s="250" t="s">
        <v>208</v>
      </c>
      <c r="F2546" s="250"/>
      <c r="G2546" s="80" t="s">
        <v>31</v>
      </c>
      <c r="H2546" s="81">
        <v>1</v>
      </c>
      <c r="I2546" s="82">
        <v>0.31</v>
      </c>
      <c r="J2546" s="82">
        <v>0.31</v>
      </c>
    </row>
    <row r="2547" spans="1:10" ht="25.5" x14ac:dyDescent="0.2">
      <c r="A2547" s="181"/>
      <c r="B2547" s="181"/>
      <c r="C2547" s="181"/>
      <c r="D2547" s="181"/>
      <c r="E2547" s="181" t="s">
        <v>199</v>
      </c>
      <c r="F2547" s="87">
        <v>0</v>
      </c>
      <c r="G2547" s="181" t="s">
        <v>200</v>
      </c>
      <c r="H2547" s="87">
        <v>0</v>
      </c>
      <c r="I2547" s="181" t="s">
        <v>201</v>
      </c>
      <c r="J2547" s="87">
        <v>0</v>
      </c>
    </row>
    <row r="2548" spans="1:10" ht="15" thickBot="1" x14ac:dyDescent="0.25">
      <c r="A2548" s="181"/>
      <c r="B2548" s="181"/>
      <c r="C2548" s="181"/>
      <c r="D2548" s="181"/>
      <c r="E2548" s="181" t="s">
        <v>202</v>
      </c>
      <c r="F2548" s="87">
        <v>0.26</v>
      </c>
      <c r="G2548" s="181"/>
      <c r="H2548" s="252" t="s">
        <v>203</v>
      </c>
      <c r="I2548" s="252"/>
      <c r="J2548" s="87">
        <v>1.38</v>
      </c>
    </row>
    <row r="2549" spans="1:10" ht="0.95" customHeight="1" thickTop="1" x14ac:dyDescent="0.2">
      <c r="A2549" s="88"/>
      <c r="B2549" s="88"/>
      <c r="C2549" s="88"/>
      <c r="D2549" s="88"/>
      <c r="E2549" s="88"/>
      <c r="F2549" s="88"/>
      <c r="G2549" s="88"/>
      <c r="H2549" s="88"/>
      <c r="I2549" s="88"/>
      <c r="J2549" s="88"/>
    </row>
    <row r="2550" spans="1:10" ht="18" customHeight="1" x14ac:dyDescent="0.2">
      <c r="A2550" s="182"/>
      <c r="B2550" s="191" t="s">
        <v>6</v>
      </c>
      <c r="C2550" s="182" t="s">
        <v>7</v>
      </c>
      <c r="D2550" s="182" t="s">
        <v>8</v>
      </c>
      <c r="E2550" s="218" t="s">
        <v>180</v>
      </c>
      <c r="F2550" s="218"/>
      <c r="G2550" s="192" t="s">
        <v>9</v>
      </c>
      <c r="H2550" s="191" t="s">
        <v>10</v>
      </c>
      <c r="I2550" s="191" t="s">
        <v>11</v>
      </c>
      <c r="J2550" s="191" t="s">
        <v>13</v>
      </c>
    </row>
    <row r="2551" spans="1:10" ht="36" customHeight="1" x14ac:dyDescent="0.2">
      <c r="A2551" s="183" t="s">
        <v>181</v>
      </c>
      <c r="B2551" s="75" t="s">
        <v>868</v>
      </c>
      <c r="C2551" s="183" t="s">
        <v>21</v>
      </c>
      <c r="D2551" s="183" t="s">
        <v>869</v>
      </c>
      <c r="E2551" s="249" t="s">
        <v>208</v>
      </c>
      <c r="F2551" s="249"/>
      <c r="G2551" s="76" t="s">
        <v>31</v>
      </c>
      <c r="H2551" s="77">
        <v>1</v>
      </c>
      <c r="I2551" s="78">
        <v>0.4</v>
      </c>
      <c r="J2551" s="78">
        <v>0.4</v>
      </c>
    </row>
    <row r="2552" spans="1:10" ht="24" customHeight="1" x14ac:dyDescent="0.2">
      <c r="A2552" s="180" t="s">
        <v>191</v>
      </c>
      <c r="B2552" s="83" t="s">
        <v>876</v>
      </c>
      <c r="C2552" s="180" t="s">
        <v>21</v>
      </c>
      <c r="D2552" s="180" t="s">
        <v>877</v>
      </c>
      <c r="E2552" s="251" t="s">
        <v>204</v>
      </c>
      <c r="F2552" s="251"/>
      <c r="G2552" s="84" t="s">
        <v>77</v>
      </c>
      <c r="H2552" s="85">
        <v>1.2799999999999999E-4</v>
      </c>
      <c r="I2552" s="86">
        <v>3139.8</v>
      </c>
      <c r="J2552" s="86">
        <v>0.4</v>
      </c>
    </row>
    <row r="2553" spans="1:10" ht="25.5" x14ac:dyDescent="0.2">
      <c r="A2553" s="181"/>
      <c r="B2553" s="181"/>
      <c r="C2553" s="181"/>
      <c r="D2553" s="181"/>
      <c r="E2553" s="181" t="s">
        <v>199</v>
      </c>
      <c r="F2553" s="87">
        <v>0</v>
      </c>
      <c r="G2553" s="181" t="s">
        <v>200</v>
      </c>
      <c r="H2553" s="87">
        <v>0</v>
      </c>
      <c r="I2553" s="181" t="s">
        <v>201</v>
      </c>
      <c r="J2553" s="87">
        <v>0</v>
      </c>
    </row>
    <row r="2554" spans="1:10" ht="15" thickBot="1" x14ac:dyDescent="0.25">
      <c r="A2554" s="181"/>
      <c r="B2554" s="181"/>
      <c r="C2554" s="181"/>
      <c r="D2554" s="181"/>
      <c r="E2554" s="181" t="s">
        <v>202</v>
      </c>
      <c r="F2554" s="87">
        <v>0.09</v>
      </c>
      <c r="G2554" s="181"/>
      <c r="H2554" s="252" t="s">
        <v>203</v>
      </c>
      <c r="I2554" s="252"/>
      <c r="J2554" s="87">
        <v>0.49</v>
      </c>
    </row>
    <row r="2555" spans="1:10" ht="0.95" customHeight="1" thickTop="1" x14ac:dyDescent="0.2">
      <c r="A2555" s="88"/>
      <c r="B2555" s="88"/>
      <c r="C2555" s="88"/>
      <c r="D2555" s="88"/>
      <c r="E2555" s="88"/>
      <c r="F2555" s="88"/>
      <c r="G2555" s="88"/>
      <c r="H2555" s="88"/>
      <c r="I2555" s="88"/>
      <c r="J2555" s="88"/>
    </row>
    <row r="2556" spans="1:10" ht="18" customHeight="1" x14ac:dyDescent="0.2">
      <c r="A2556" s="182"/>
      <c r="B2556" s="191" t="s">
        <v>6</v>
      </c>
      <c r="C2556" s="182" t="s">
        <v>7</v>
      </c>
      <c r="D2556" s="182" t="s">
        <v>8</v>
      </c>
      <c r="E2556" s="218" t="s">
        <v>180</v>
      </c>
      <c r="F2556" s="218"/>
      <c r="G2556" s="192" t="s">
        <v>9</v>
      </c>
      <c r="H2556" s="191" t="s">
        <v>10</v>
      </c>
      <c r="I2556" s="191" t="s">
        <v>11</v>
      </c>
      <c r="J2556" s="191" t="s">
        <v>13</v>
      </c>
    </row>
    <row r="2557" spans="1:10" ht="36" customHeight="1" x14ac:dyDescent="0.2">
      <c r="A2557" s="183" t="s">
        <v>181</v>
      </c>
      <c r="B2557" s="75" t="s">
        <v>870</v>
      </c>
      <c r="C2557" s="183" t="s">
        <v>21</v>
      </c>
      <c r="D2557" s="183" t="s">
        <v>871</v>
      </c>
      <c r="E2557" s="249" t="s">
        <v>208</v>
      </c>
      <c r="F2557" s="249"/>
      <c r="G2557" s="76" t="s">
        <v>31</v>
      </c>
      <c r="H2557" s="77">
        <v>1</v>
      </c>
      <c r="I2557" s="78">
        <v>0.04</v>
      </c>
      <c r="J2557" s="78">
        <v>0.04</v>
      </c>
    </row>
    <row r="2558" spans="1:10" ht="24" customHeight="1" x14ac:dyDescent="0.2">
      <c r="A2558" s="180" t="s">
        <v>191</v>
      </c>
      <c r="B2558" s="83" t="s">
        <v>876</v>
      </c>
      <c r="C2558" s="180" t="s">
        <v>21</v>
      </c>
      <c r="D2558" s="180" t="s">
        <v>877</v>
      </c>
      <c r="E2558" s="251" t="s">
        <v>204</v>
      </c>
      <c r="F2558" s="251"/>
      <c r="G2558" s="84" t="s">
        <v>77</v>
      </c>
      <c r="H2558" s="85">
        <v>1.5099999999999999E-5</v>
      </c>
      <c r="I2558" s="86">
        <v>3139.8</v>
      </c>
      <c r="J2558" s="86">
        <v>0.04</v>
      </c>
    </row>
    <row r="2559" spans="1:10" ht="25.5" x14ac:dyDescent="0.2">
      <c r="A2559" s="181"/>
      <c r="B2559" s="181"/>
      <c r="C2559" s="181"/>
      <c r="D2559" s="181"/>
      <c r="E2559" s="181" t="s">
        <v>199</v>
      </c>
      <c r="F2559" s="87">
        <v>0</v>
      </c>
      <c r="G2559" s="181" t="s">
        <v>200</v>
      </c>
      <c r="H2559" s="87">
        <v>0</v>
      </c>
      <c r="I2559" s="181" t="s">
        <v>201</v>
      </c>
      <c r="J2559" s="87">
        <v>0</v>
      </c>
    </row>
    <row r="2560" spans="1:10" ht="15" thickBot="1" x14ac:dyDescent="0.25">
      <c r="A2560" s="181"/>
      <c r="B2560" s="181"/>
      <c r="C2560" s="181"/>
      <c r="D2560" s="181"/>
      <c r="E2560" s="181" t="s">
        <v>202</v>
      </c>
      <c r="F2560" s="87">
        <v>0</v>
      </c>
      <c r="G2560" s="181"/>
      <c r="H2560" s="252" t="s">
        <v>203</v>
      </c>
      <c r="I2560" s="252"/>
      <c r="J2560" s="87">
        <v>0.04</v>
      </c>
    </row>
    <row r="2561" spans="1:10" ht="0.95" customHeight="1" thickTop="1" x14ac:dyDescent="0.2">
      <c r="A2561" s="88"/>
      <c r="B2561" s="88"/>
      <c r="C2561" s="88"/>
      <c r="D2561" s="88"/>
      <c r="E2561" s="88"/>
      <c r="F2561" s="88"/>
      <c r="G2561" s="88"/>
      <c r="H2561" s="88"/>
      <c r="I2561" s="88"/>
      <c r="J2561" s="88"/>
    </row>
    <row r="2562" spans="1:10" ht="18" customHeight="1" x14ac:dyDescent="0.2">
      <c r="A2562" s="182"/>
      <c r="B2562" s="191" t="s">
        <v>6</v>
      </c>
      <c r="C2562" s="182" t="s">
        <v>7</v>
      </c>
      <c r="D2562" s="182" t="s">
        <v>8</v>
      </c>
      <c r="E2562" s="218" t="s">
        <v>180</v>
      </c>
      <c r="F2562" s="218"/>
      <c r="G2562" s="192" t="s">
        <v>9</v>
      </c>
      <c r="H2562" s="191" t="s">
        <v>10</v>
      </c>
      <c r="I2562" s="191" t="s">
        <v>11</v>
      </c>
      <c r="J2562" s="191" t="s">
        <v>13</v>
      </c>
    </row>
    <row r="2563" spans="1:10" ht="36" customHeight="1" x14ac:dyDescent="0.2">
      <c r="A2563" s="183" t="s">
        <v>181</v>
      </c>
      <c r="B2563" s="75" t="s">
        <v>872</v>
      </c>
      <c r="C2563" s="183" t="s">
        <v>21</v>
      </c>
      <c r="D2563" s="183" t="s">
        <v>873</v>
      </c>
      <c r="E2563" s="249" t="s">
        <v>208</v>
      </c>
      <c r="F2563" s="249"/>
      <c r="G2563" s="76" t="s">
        <v>31</v>
      </c>
      <c r="H2563" s="77">
        <v>1</v>
      </c>
      <c r="I2563" s="78">
        <v>0.31</v>
      </c>
      <c r="J2563" s="78">
        <v>0.31</v>
      </c>
    </row>
    <row r="2564" spans="1:10" ht="24" customHeight="1" x14ac:dyDescent="0.2">
      <c r="A2564" s="180" t="s">
        <v>191</v>
      </c>
      <c r="B2564" s="83" t="s">
        <v>876</v>
      </c>
      <c r="C2564" s="180" t="s">
        <v>21</v>
      </c>
      <c r="D2564" s="180" t="s">
        <v>877</v>
      </c>
      <c r="E2564" s="251" t="s">
        <v>204</v>
      </c>
      <c r="F2564" s="251"/>
      <c r="G2564" s="84" t="s">
        <v>77</v>
      </c>
      <c r="H2564" s="85">
        <v>1E-4</v>
      </c>
      <c r="I2564" s="86">
        <v>3139.8</v>
      </c>
      <c r="J2564" s="86">
        <v>0.31</v>
      </c>
    </row>
    <row r="2565" spans="1:10" ht="25.5" x14ac:dyDescent="0.2">
      <c r="A2565" s="181"/>
      <c r="B2565" s="181"/>
      <c r="C2565" s="181"/>
      <c r="D2565" s="181"/>
      <c r="E2565" s="181" t="s">
        <v>199</v>
      </c>
      <c r="F2565" s="87">
        <v>0</v>
      </c>
      <c r="G2565" s="181" t="s">
        <v>200</v>
      </c>
      <c r="H2565" s="87">
        <v>0</v>
      </c>
      <c r="I2565" s="181" t="s">
        <v>201</v>
      </c>
      <c r="J2565" s="87">
        <v>0</v>
      </c>
    </row>
    <row r="2566" spans="1:10" ht="15" thickBot="1" x14ac:dyDescent="0.25">
      <c r="A2566" s="181"/>
      <c r="B2566" s="181"/>
      <c r="C2566" s="181"/>
      <c r="D2566" s="181"/>
      <c r="E2566" s="181" t="s">
        <v>202</v>
      </c>
      <c r="F2566" s="87">
        <v>7.0000000000000007E-2</v>
      </c>
      <c r="G2566" s="181"/>
      <c r="H2566" s="252" t="s">
        <v>203</v>
      </c>
      <c r="I2566" s="252"/>
      <c r="J2566" s="87">
        <v>0.38</v>
      </c>
    </row>
    <row r="2567" spans="1:10" ht="0.95" customHeight="1" thickTop="1" x14ac:dyDescent="0.2">
      <c r="A2567" s="88"/>
      <c r="B2567" s="88"/>
      <c r="C2567" s="88"/>
      <c r="D2567" s="88"/>
      <c r="E2567" s="88"/>
      <c r="F2567" s="88"/>
      <c r="G2567" s="88"/>
      <c r="H2567" s="88"/>
      <c r="I2567" s="88"/>
      <c r="J2567" s="88"/>
    </row>
    <row r="2568" spans="1:10" ht="18" customHeight="1" x14ac:dyDescent="0.2">
      <c r="A2568" s="182"/>
      <c r="B2568" s="191" t="s">
        <v>6</v>
      </c>
      <c r="C2568" s="182" t="s">
        <v>7</v>
      </c>
      <c r="D2568" s="182" t="s">
        <v>8</v>
      </c>
      <c r="E2568" s="218" t="s">
        <v>180</v>
      </c>
      <c r="F2568" s="218"/>
      <c r="G2568" s="192" t="s">
        <v>9</v>
      </c>
      <c r="H2568" s="191" t="s">
        <v>10</v>
      </c>
      <c r="I2568" s="191" t="s">
        <v>11</v>
      </c>
      <c r="J2568" s="191" t="s">
        <v>13</v>
      </c>
    </row>
    <row r="2569" spans="1:10" ht="36" customHeight="1" x14ac:dyDescent="0.2">
      <c r="A2569" s="183" t="s">
        <v>181</v>
      </c>
      <c r="B2569" s="75" t="s">
        <v>874</v>
      </c>
      <c r="C2569" s="183" t="s">
        <v>21</v>
      </c>
      <c r="D2569" s="183" t="s">
        <v>875</v>
      </c>
      <c r="E2569" s="249" t="s">
        <v>208</v>
      </c>
      <c r="F2569" s="249"/>
      <c r="G2569" s="76" t="s">
        <v>31</v>
      </c>
      <c r="H2569" s="77">
        <v>1</v>
      </c>
      <c r="I2569" s="78">
        <v>0.37</v>
      </c>
      <c r="J2569" s="78">
        <v>0.37</v>
      </c>
    </row>
    <row r="2570" spans="1:10" ht="24" customHeight="1" x14ac:dyDescent="0.2">
      <c r="A2570" s="180" t="s">
        <v>191</v>
      </c>
      <c r="B2570" s="83" t="s">
        <v>653</v>
      </c>
      <c r="C2570" s="180" t="s">
        <v>21</v>
      </c>
      <c r="D2570" s="180" t="s">
        <v>654</v>
      </c>
      <c r="E2570" s="251" t="s">
        <v>194</v>
      </c>
      <c r="F2570" s="251"/>
      <c r="G2570" s="84" t="s">
        <v>655</v>
      </c>
      <c r="H2570" s="85">
        <v>0.52</v>
      </c>
      <c r="I2570" s="86">
        <v>0.73</v>
      </c>
      <c r="J2570" s="86">
        <v>0.37</v>
      </c>
    </row>
    <row r="2571" spans="1:10" ht="25.5" x14ac:dyDescent="0.2">
      <c r="A2571" s="181"/>
      <c r="B2571" s="181"/>
      <c r="C2571" s="181"/>
      <c r="D2571" s="181"/>
      <c r="E2571" s="181" t="s">
        <v>199</v>
      </c>
      <c r="F2571" s="87">
        <v>0</v>
      </c>
      <c r="G2571" s="181" t="s">
        <v>200</v>
      </c>
      <c r="H2571" s="87">
        <v>0</v>
      </c>
      <c r="I2571" s="181" t="s">
        <v>201</v>
      </c>
      <c r="J2571" s="87">
        <v>0</v>
      </c>
    </row>
    <row r="2572" spans="1:10" ht="15" thickBot="1" x14ac:dyDescent="0.25">
      <c r="A2572" s="181"/>
      <c r="B2572" s="181"/>
      <c r="C2572" s="181"/>
      <c r="D2572" s="181"/>
      <c r="E2572" s="181" t="s">
        <v>202</v>
      </c>
      <c r="F2572" s="87">
        <v>0.08</v>
      </c>
      <c r="G2572" s="181"/>
      <c r="H2572" s="252" t="s">
        <v>203</v>
      </c>
      <c r="I2572" s="252"/>
      <c r="J2572" s="87">
        <v>0.45</v>
      </c>
    </row>
    <row r="2573" spans="1:10" ht="0.95" customHeight="1" thickTop="1" x14ac:dyDescent="0.2">
      <c r="A2573" s="88"/>
      <c r="B2573" s="88"/>
      <c r="C2573" s="88"/>
      <c r="D2573" s="88"/>
      <c r="E2573" s="88"/>
      <c r="F2573" s="88"/>
      <c r="G2573" s="88"/>
      <c r="H2573" s="88"/>
      <c r="I2573" s="88"/>
      <c r="J2573" s="88"/>
    </row>
    <row r="2574" spans="1:10" ht="18" customHeight="1" x14ac:dyDescent="0.2">
      <c r="A2574" s="182"/>
      <c r="B2574" s="191" t="s">
        <v>6</v>
      </c>
      <c r="C2574" s="182" t="s">
        <v>7</v>
      </c>
      <c r="D2574" s="182" t="s">
        <v>8</v>
      </c>
      <c r="E2574" s="218" t="s">
        <v>180</v>
      </c>
      <c r="F2574" s="218"/>
      <c r="G2574" s="192" t="s">
        <v>9</v>
      </c>
      <c r="H2574" s="191" t="s">
        <v>10</v>
      </c>
      <c r="I2574" s="191" t="s">
        <v>11</v>
      </c>
      <c r="J2574" s="191" t="s">
        <v>13</v>
      </c>
    </row>
    <row r="2575" spans="1:10" ht="24" customHeight="1" x14ac:dyDescent="0.2">
      <c r="A2575" s="183" t="s">
        <v>181</v>
      </c>
      <c r="B2575" s="75" t="s">
        <v>399</v>
      </c>
      <c r="C2575" s="183" t="s">
        <v>21</v>
      </c>
      <c r="D2575" s="183" t="s">
        <v>400</v>
      </c>
      <c r="E2575" s="249" t="s">
        <v>188</v>
      </c>
      <c r="F2575" s="249"/>
      <c r="G2575" s="76" t="s">
        <v>31</v>
      </c>
      <c r="H2575" s="77">
        <v>1</v>
      </c>
      <c r="I2575" s="78">
        <v>17.3</v>
      </c>
      <c r="J2575" s="78">
        <v>17.3</v>
      </c>
    </row>
    <row r="2576" spans="1:10" ht="24" customHeight="1" x14ac:dyDescent="0.2">
      <c r="A2576" s="179" t="s">
        <v>183</v>
      </c>
      <c r="B2576" s="79" t="s">
        <v>751</v>
      </c>
      <c r="C2576" s="179" t="s">
        <v>21</v>
      </c>
      <c r="D2576" s="179" t="s">
        <v>752</v>
      </c>
      <c r="E2576" s="250" t="s">
        <v>188</v>
      </c>
      <c r="F2576" s="250"/>
      <c r="G2576" s="80" t="s">
        <v>31</v>
      </c>
      <c r="H2576" s="81">
        <v>1</v>
      </c>
      <c r="I2576" s="82">
        <v>0.12</v>
      </c>
      <c r="J2576" s="82">
        <v>0.12</v>
      </c>
    </row>
    <row r="2577" spans="1:10" ht="24" customHeight="1" x14ac:dyDescent="0.2">
      <c r="A2577" s="180" t="s">
        <v>191</v>
      </c>
      <c r="B2577" s="83" t="s">
        <v>570</v>
      </c>
      <c r="C2577" s="180" t="s">
        <v>21</v>
      </c>
      <c r="D2577" s="180" t="s">
        <v>571</v>
      </c>
      <c r="E2577" s="251" t="s">
        <v>222</v>
      </c>
      <c r="F2577" s="251"/>
      <c r="G2577" s="84" t="s">
        <v>31</v>
      </c>
      <c r="H2577" s="85">
        <v>1</v>
      </c>
      <c r="I2577" s="86">
        <v>2.83</v>
      </c>
      <c r="J2577" s="86">
        <v>2.83</v>
      </c>
    </row>
    <row r="2578" spans="1:10" ht="24" customHeight="1" x14ac:dyDescent="0.2">
      <c r="A2578" s="180" t="s">
        <v>191</v>
      </c>
      <c r="B2578" s="83" t="s">
        <v>572</v>
      </c>
      <c r="C2578" s="180" t="s">
        <v>21</v>
      </c>
      <c r="D2578" s="180" t="s">
        <v>573</v>
      </c>
      <c r="E2578" s="251" t="s">
        <v>204</v>
      </c>
      <c r="F2578" s="251"/>
      <c r="G2578" s="84" t="s">
        <v>31</v>
      </c>
      <c r="H2578" s="85">
        <v>1</v>
      </c>
      <c r="I2578" s="86">
        <v>1.0900000000000001</v>
      </c>
      <c r="J2578" s="86">
        <v>1.0900000000000001</v>
      </c>
    </row>
    <row r="2579" spans="1:10" ht="24" customHeight="1" x14ac:dyDescent="0.2">
      <c r="A2579" s="180" t="s">
        <v>191</v>
      </c>
      <c r="B2579" s="83" t="s">
        <v>220</v>
      </c>
      <c r="C2579" s="180" t="s">
        <v>21</v>
      </c>
      <c r="D2579" s="180" t="s">
        <v>221</v>
      </c>
      <c r="E2579" s="251" t="s">
        <v>222</v>
      </c>
      <c r="F2579" s="251"/>
      <c r="G2579" s="84" t="s">
        <v>31</v>
      </c>
      <c r="H2579" s="85">
        <v>1</v>
      </c>
      <c r="I2579" s="86">
        <v>0.81</v>
      </c>
      <c r="J2579" s="86">
        <v>0.81</v>
      </c>
    </row>
    <row r="2580" spans="1:10" ht="24" customHeight="1" x14ac:dyDescent="0.2">
      <c r="A2580" s="180" t="s">
        <v>191</v>
      </c>
      <c r="B2580" s="83" t="s">
        <v>574</v>
      </c>
      <c r="C2580" s="180" t="s">
        <v>21</v>
      </c>
      <c r="D2580" s="180" t="s">
        <v>575</v>
      </c>
      <c r="E2580" s="251" t="s">
        <v>204</v>
      </c>
      <c r="F2580" s="251"/>
      <c r="G2580" s="84" t="s">
        <v>31</v>
      </c>
      <c r="H2580" s="85">
        <v>1</v>
      </c>
      <c r="I2580" s="86">
        <v>0.74</v>
      </c>
      <c r="J2580" s="86">
        <v>0.74</v>
      </c>
    </row>
    <row r="2581" spans="1:10" ht="24" customHeight="1" x14ac:dyDescent="0.2">
      <c r="A2581" s="180" t="s">
        <v>191</v>
      </c>
      <c r="B2581" s="83" t="s">
        <v>223</v>
      </c>
      <c r="C2581" s="180" t="s">
        <v>21</v>
      </c>
      <c r="D2581" s="180" t="s">
        <v>224</v>
      </c>
      <c r="E2581" s="251" t="s">
        <v>225</v>
      </c>
      <c r="F2581" s="251"/>
      <c r="G2581" s="84" t="s">
        <v>31</v>
      </c>
      <c r="H2581" s="85">
        <v>1</v>
      </c>
      <c r="I2581" s="86">
        <v>0.06</v>
      </c>
      <c r="J2581" s="86">
        <v>0.06</v>
      </c>
    </row>
    <row r="2582" spans="1:10" ht="24" customHeight="1" x14ac:dyDescent="0.2">
      <c r="A2582" s="180" t="s">
        <v>191</v>
      </c>
      <c r="B2582" s="83" t="s">
        <v>576</v>
      </c>
      <c r="C2582" s="180" t="s">
        <v>21</v>
      </c>
      <c r="D2582" s="180" t="s">
        <v>577</v>
      </c>
      <c r="E2582" s="251" t="s">
        <v>320</v>
      </c>
      <c r="F2582" s="251"/>
      <c r="G2582" s="84" t="s">
        <v>31</v>
      </c>
      <c r="H2582" s="85">
        <v>1</v>
      </c>
      <c r="I2582" s="86">
        <v>0.88</v>
      </c>
      <c r="J2582" s="86">
        <v>0.88</v>
      </c>
    </row>
    <row r="2583" spans="1:10" ht="24" customHeight="1" x14ac:dyDescent="0.2">
      <c r="A2583" s="180" t="s">
        <v>191</v>
      </c>
      <c r="B2583" s="83" t="s">
        <v>753</v>
      </c>
      <c r="C2583" s="180" t="s">
        <v>21</v>
      </c>
      <c r="D2583" s="180" t="s">
        <v>754</v>
      </c>
      <c r="E2583" s="251" t="s">
        <v>219</v>
      </c>
      <c r="F2583" s="251"/>
      <c r="G2583" s="84" t="s">
        <v>31</v>
      </c>
      <c r="H2583" s="85">
        <v>1</v>
      </c>
      <c r="I2583" s="86">
        <v>10.77</v>
      </c>
      <c r="J2583" s="86">
        <v>10.77</v>
      </c>
    </row>
    <row r="2584" spans="1:10" ht="25.5" x14ac:dyDescent="0.2">
      <c r="A2584" s="181"/>
      <c r="B2584" s="181"/>
      <c r="C2584" s="181"/>
      <c r="D2584" s="181"/>
      <c r="E2584" s="181" t="s">
        <v>199</v>
      </c>
      <c r="F2584" s="87">
        <v>10.89</v>
      </c>
      <c r="G2584" s="181" t="s">
        <v>200</v>
      </c>
      <c r="H2584" s="87">
        <v>0</v>
      </c>
      <c r="I2584" s="181" t="s">
        <v>201</v>
      </c>
      <c r="J2584" s="87">
        <v>10.89</v>
      </c>
    </row>
    <row r="2585" spans="1:10" ht="15" thickBot="1" x14ac:dyDescent="0.25">
      <c r="A2585" s="181"/>
      <c r="B2585" s="181"/>
      <c r="C2585" s="181"/>
      <c r="D2585" s="181"/>
      <c r="E2585" s="181" t="s">
        <v>202</v>
      </c>
      <c r="F2585" s="87">
        <v>4.1500000000000004</v>
      </c>
      <c r="G2585" s="181"/>
      <c r="H2585" s="252" t="s">
        <v>203</v>
      </c>
      <c r="I2585" s="252"/>
      <c r="J2585" s="87">
        <v>21.45</v>
      </c>
    </row>
    <row r="2586" spans="1:10" ht="0.95" customHeight="1" thickTop="1" x14ac:dyDescent="0.2">
      <c r="A2586" s="88"/>
      <c r="B2586" s="88"/>
      <c r="C2586" s="88"/>
      <c r="D2586" s="88"/>
      <c r="E2586" s="88"/>
      <c r="F2586" s="88"/>
      <c r="G2586" s="88"/>
      <c r="H2586" s="88"/>
      <c r="I2586" s="88"/>
      <c r="J2586" s="88"/>
    </row>
    <row r="2587" spans="1:10" ht="18" customHeight="1" x14ac:dyDescent="0.2">
      <c r="A2587" s="182"/>
      <c r="B2587" s="191" t="s">
        <v>6</v>
      </c>
      <c r="C2587" s="182" t="s">
        <v>7</v>
      </c>
      <c r="D2587" s="182" t="s">
        <v>8</v>
      </c>
      <c r="E2587" s="218" t="s">
        <v>180</v>
      </c>
      <c r="F2587" s="218"/>
      <c r="G2587" s="192" t="s">
        <v>9</v>
      </c>
      <c r="H2587" s="191" t="s">
        <v>10</v>
      </c>
      <c r="I2587" s="191" t="s">
        <v>11</v>
      </c>
      <c r="J2587" s="191" t="s">
        <v>13</v>
      </c>
    </row>
    <row r="2588" spans="1:10" ht="36" customHeight="1" x14ac:dyDescent="0.2">
      <c r="A2588" s="183" t="s">
        <v>181</v>
      </c>
      <c r="B2588" s="75" t="s">
        <v>378</v>
      </c>
      <c r="C2588" s="183" t="s">
        <v>21</v>
      </c>
      <c r="D2588" s="183" t="s">
        <v>379</v>
      </c>
      <c r="E2588" s="249" t="s">
        <v>377</v>
      </c>
      <c r="F2588" s="249"/>
      <c r="G2588" s="76" t="s">
        <v>77</v>
      </c>
      <c r="H2588" s="77">
        <v>1</v>
      </c>
      <c r="I2588" s="78">
        <v>52.29</v>
      </c>
      <c r="J2588" s="78">
        <v>52.29</v>
      </c>
    </row>
    <row r="2589" spans="1:10" ht="24" customHeight="1" x14ac:dyDescent="0.2">
      <c r="A2589" s="179" t="s">
        <v>183</v>
      </c>
      <c r="B2589" s="79" t="s">
        <v>356</v>
      </c>
      <c r="C2589" s="179" t="s">
        <v>21</v>
      </c>
      <c r="D2589" s="179" t="s">
        <v>357</v>
      </c>
      <c r="E2589" s="250" t="s">
        <v>188</v>
      </c>
      <c r="F2589" s="250"/>
      <c r="G2589" s="80" t="s">
        <v>31</v>
      </c>
      <c r="H2589" s="81">
        <v>0.17399999999999999</v>
      </c>
      <c r="I2589" s="82">
        <v>20.21</v>
      </c>
      <c r="J2589" s="82">
        <v>3.51</v>
      </c>
    </row>
    <row r="2590" spans="1:10" ht="24" customHeight="1" x14ac:dyDescent="0.2">
      <c r="A2590" s="179" t="s">
        <v>183</v>
      </c>
      <c r="B2590" s="79" t="s">
        <v>189</v>
      </c>
      <c r="C2590" s="179" t="s">
        <v>21</v>
      </c>
      <c r="D2590" s="179" t="s">
        <v>190</v>
      </c>
      <c r="E2590" s="250" t="s">
        <v>188</v>
      </c>
      <c r="F2590" s="250"/>
      <c r="G2590" s="80" t="s">
        <v>31</v>
      </c>
      <c r="H2590" s="81">
        <v>5.4800000000000001E-2</v>
      </c>
      <c r="I2590" s="82">
        <v>16.57</v>
      </c>
      <c r="J2590" s="82">
        <v>0.9</v>
      </c>
    </row>
    <row r="2591" spans="1:10" ht="24" customHeight="1" x14ac:dyDescent="0.2">
      <c r="A2591" s="180" t="s">
        <v>191</v>
      </c>
      <c r="B2591" s="83" t="s">
        <v>373</v>
      </c>
      <c r="C2591" s="180" t="s">
        <v>21</v>
      </c>
      <c r="D2591" s="180" t="s">
        <v>374</v>
      </c>
      <c r="E2591" s="251" t="s">
        <v>194</v>
      </c>
      <c r="F2591" s="251"/>
      <c r="G2591" s="84" t="s">
        <v>77</v>
      </c>
      <c r="H2591" s="85">
        <v>4.8000000000000001E-2</v>
      </c>
      <c r="I2591" s="86">
        <v>5.5</v>
      </c>
      <c r="J2591" s="86">
        <v>0.26</v>
      </c>
    </row>
    <row r="2592" spans="1:10" ht="24" customHeight="1" x14ac:dyDescent="0.2">
      <c r="A2592" s="180" t="s">
        <v>191</v>
      </c>
      <c r="B2592" s="83" t="s">
        <v>878</v>
      </c>
      <c r="C2592" s="180" t="s">
        <v>21</v>
      </c>
      <c r="D2592" s="180" t="s">
        <v>879</v>
      </c>
      <c r="E2592" s="251" t="s">
        <v>194</v>
      </c>
      <c r="F2592" s="251"/>
      <c r="G2592" s="84" t="s">
        <v>77</v>
      </c>
      <c r="H2592" s="85">
        <v>1</v>
      </c>
      <c r="I2592" s="86">
        <v>47.62</v>
      </c>
      <c r="J2592" s="86">
        <v>47.62</v>
      </c>
    </row>
    <row r="2593" spans="1:10" ht="25.5" x14ac:dyDescent="0.2">
      <c r="A2593" s="181"/>
      <c r="B2593" s="181"/>
      <c r="C2593" s="181"/>
      <c r="D2593" s="181"/>
      <c r="E2593" s="181" t="s">
        <v>199</v>
      </c>
      <c r="F2593" s="87">
        <v>3.06</v>
      </c>
      <c r="G2593" s="181" t="s">
        <v>200</v>
      </c>
      <c r="H2593" s="87">
        <v>0</v>
      </c>
      <c r="I2593" s="181" t="s">
        <v>201</v>
      </c>
      <c r="J2593" s="87">
        <v>3.06</v>
      </c>
    </row>
    <row r="2594" spans="1:10" ht="15" thickBot="1" x14ac:dyDescent="0.25">
      <c r="A2594" s="181"/>
      <c r="B2594" s="181"/>
      <c r="C2594" s="181"/>
      <c r="D2594" s="181"/>
      <c r="E2594" s="181" t="s">
        <v>202</v>
      </c>
      <c r="F2594" s="87">
        <v>12.54</v>
      </c>
      <c r="G2594" s="181"/>
      <c r="H2594" s="252" t="s">
        <v>203</v>
      </c>
      <c r="I2594" s="252"/>
      <c r="J2594" s="87">
        <v>64.83</v>
      </c>
    </row>
    <row r="2595" spans="1:10" ht="0.95" customHeight="1" thickTop="1" x14ac:dyDescent="0.2">
      <c r="A2595" s="88"/>
      <c r="B2595" s="88"/>
      <c r="C2595" s="88"/>
      <c r="D2595" s="88"/>
      <c r="E2595" s="88"/>
      <c r="F2595" s="88"/>
      <c r="G2595" s="88"/>
      <c r="H2595" s="88"/>
      <c r="I2595" s="88"/>
      <c r="J2595" s="88"/>
    </row>
    <row r="2596" spans="1:10" x14ac:dyDescent="0.2">
      <c r="A2596" s="178"/>
      <c r="B2596" s="178"/>
      <c r="C2596" s="178"/>
      <c r="D2596" s="178"/>
      <c r="E2596" s="178"/>
      <c r="F2596" s="178"/>
      <c r="G2596" s="178"/>
      <c r="H2596" s="178"/>
      <c r="I2596" s="178"/>
      <c r="J2596" s="178"/>
    </row>
    <row r="2597" spans="1:10" x14ac:dyDescent="0.2">
      <c r="A2597" s="213"/>
      <c r="B2597" s="213"/>
      <c r="C2597" s="213"/>
      <c r="D2597" s="89"/>
      <c r="E2597" s="176"/>
      <c r="F2597" s="214" t="s">
        <v>151</v>
      </c>
      <c r="G2597" s="213"/>
      <c r="H2597" s="248">
        <v>629319.43000000005</v>
      </c>
      <c r="I2597" s="213"/>
      <c r="J2597" s="213"/>
    </row>
    <row r="2598" spans="1:10" x14ac:dyDescent="0.2">
      <c r="A2598" s="213"/>
      <c r="B2598" s="213"/>
      <c r="C2598" s="213"/>
      <c r="D2598" s="89"/>
      <c r="E2598" s="176"/>
      <c r="F2598" s="214" t="s">
        <v>152</v>
      </c>
      <c r="G2598" s="213"/>
      <c r="H2598" s="248">
        <v>150893.47</v>
      </c>
      <c r="I2598" s="213"/>
      <c r="J2598" s="213"/>
    </row>
    <row r="2599" spans="1:10" x14ac:dyDescent="0.2">
      <c r="A2599" s="213"/>
      <c r="B2599" s="213"/>
      <c r="C2599" s="213"/>
      <c r="D2599" s="89"/>
      <c r="E2599" s="176"/>
      <c r="F2599" s="214" t="s">
        <v>153</v>
      </c>
      <c r="G2599" s="213"/>
      <c r="H2599" s="248">
        <v>780212.9</v>
      </c>
      <c r="I2599" s="213"/>
      <c r="J2599" s="213"/>
    </row>
    <row r="2600" spans="1:10" ht="60" customHeight="1" x14ac:dyDescent="0.2">
      <c r="A2600" s="90"/>
      <c r="B2600" s="90"/>
      <c r="C2600" s="90"/>
      <c r="D2600" s="90"/>
      <c r="E2600" s="90"/>
      <c r="F2600" s="90"/>
      <c r="G2600" s="90"/>
      <c r="H2600" s="90"/>
      <c r="I2600" s="90"/>
      <c r="J2600" s="90"/>
    </row>
    <row r="2601" spans="1:10" ht="69.95" customHeight="1" x14ac:dyDescent="0.2">
      <c r="A2601" s="215" t="s">
        <v>1340</v>
      </c>
      <c r="B2601" s="216"/>
      <c r="C2601" s="216"/>
      <c r="D2601" s="216"/>
      <c r="E2601" s="216"/>
      <c r="F2601" s="216"/>
      <c r="G2601" s="216"/>
      <c r="H2601" s="216"/>
      <c r="I2601" s="216"/>
      <c r="J2601" s="216"/>
    </row>
  </sheetData>
  <mergeCells count="2035">
    <mergeCell ref="E2261:F2261"/>
    <mergeCell ref="E2262:F2262"/>
    <mergeCell ref="E2267:F2267"/>
    <mergeCell ref="E2268:F2268"/>
    <mergeCell ref="E2274:F2274"/>
    <mergeCell ref="E2275:F2275"/>
    <mergeCell ref="E2285:F2285"/>
    <mergeCell ref="E2286:F2286"/>
    <mergeCell ref="E2287:F2287"/>
    <mergeCell ref="E2295:F2295"/>
    <mergeCell ref="E2296:F2296"/>
    <mergeCell ref="E2324:F2324"/>
    <mergeCell ref="E2328:F2328"/>
    <mergeCell ref="E2315:F2315"/>
    <mergeCell ref="E2316:F2316"/>
    <mergeCell ref="E2317:F2317"/>
    <mergeCell ref="E2042:F2042"/>
    <mergeCell ref="E2055:F2055"/>
    <mergeCell ref="E2088:F2088"/>
    <mergeCell ref="E2089:F2089"/>
    <mergeCell ref="E2095:F2095"/>
    <mergeCell ref="E2096:F2096"/>
    <mergeCell ref="E2097:F2097"/>
    <mergeCell ref="E2104:F2104"/>
    <mergeCell ref="E2105:F2105"/>
    <mergeCell ref="E2106:F2106"/>
    <mergeCell ref="E2116:F2116"/>
    <mergeCell ref="E2117:F2117"/>
    <mergeCell ref="E2060:F2060"/>
    <mergeCell ref="E2061:F2061"/>
    <mergeCell ref="E2081:F2081"/>
    <mergeCell ref="E2082:F2082"/>
    <mergeCell ref="E2071:F2071"/>
    <mergeCell ref="E2072:F2072"/>
    <mergeCell ref="E2073:F2073"/>
    <mergeCell ref="E2074:F2074"/>
    <mergeCell ref="H1988:I1988"/>
    <mergeCell ref="E1990:F1990"/>
    <mergeCell ref="E1991:F1991"/>
    <mergeCell ref="E1992:F1992"/>
    <mergeCell ref="E2003:F2003"/>
    <mergeCell ref="E2004:F2004"/>
    <mergeCell ref="E2005:F2005"/>
    <mergeCell ref="E1973:F1973"/>
    <mergeCell ref="E1993:F1993"/>
    <mergeCell ref="E1994:F1994"/>
    <mergeCell ref="E1995:F1995"/>
    <mergeCell ref="E1996:F1996"/>
    <mergeCell ref="E1997:F1997"/>
    <mergeCell ref="E1998:F1998"/>
    <mergeCell ref="E1985:F1985"/>
    <mergeCell ref="E1986:F1986"/>
    <mergeCell ref="E1980:F1980"/>
    <mergeCell ref="E1981:F1981"/>
    <mergeCell ref="E1982:F1982"/>
    <mergeCell ref="E1983:F1983"/>
    <mergeCell ref="E1984:F1984"/>
    <mergeCell ref="E1974:F1974"/>
    <mergeCell ref="E1672:F1672"/>
    <mergeCell ref="E1673:F1673"/>
    <mergeCell ref="H1675:I1675"/>
    <mergeCell ref="H1681:I1681"/>
    <mergeCell ref="E1689:F1689"/>
    <mergeCell ref="H1693:I1693"/>
    <mergeCell ref="E1695:F1695"/>
    <mergeCell ref="E1696:F1696"/>
    <mergeCell ref="E1697:F1697"/>
    <mergeCell ref="H1705:I1705"/>
    <mergeCell ref="E1707:F1707"/>
    <mergeCell ref="E1708:F1708"/>
    <mergeCell ref="H1713:I1713"/>
    <mergeCell ref="E1956:F1956"/>
    <mergeCell ref="E1967:F1967"/>
    <mergeCell ref="E1968:F1968"/>
    <mergeCell ref="E1969:F1969"/>
    <mergeCell ref="E1436:F1436"/>
    <mergeCell ref="E1446:F1446"/>
    <mergeCell ref="E1447:F1447"/>
    <mergeCell ref="E1458:F1458"/>
    <mergeCell ref="E1459:F1459"/>
    <mergeCell ref="H1462:I1462"/>
    <mergeCell ref="E1466:F1466"/>
    <mergeCell ref="E1467:F1467"/>
    <mergeCell ref="E1441:F1441"/>
    <mergeCell ref="E1442:F1442"/>
    <mergeCell ref="E1460:F1460"/>
    <mergeCell ref="E1464:F1464"/>
    <mergeCell ref="E1454:F1454"/>
    <mergeCell ref="E1448:F1448"/>
    <mergeCell ref="E1443:F1443"/>
    <mergeCell ref="E1444:F1444"/>
    <mergeCell ref="E1445:F1445"/>
    <mergeCell ref="E1449:F1449"/>
    <mergeCell ref="E1450:F1450"/>
    <mergeCell ref="H1452:I1452"/>
    <mergeCell ref="E1455:F1455"/>
    <mergeCell ref="E589:F589"/>
    <mergeCell ref="E590:F590"/>
    <mergeCell ref="E632:F632"/>
    <mergeCell ref="E619:F619"/>
    <mergeCell ref="E931:F931"/>
    <mergeCell ref="E937:F937"/>
    <mergeCell ref="E938:F938"/>
    <mergeCell ref="E939:F939"/>
    <mergeCell ref="E957:F957"/>
    <mergeCell ref="E971:F971"/>
    <mergeCell ref="E996:F996"/>
    <mergeCell ref="E997:F997"/>
    <mergeCell ref="E998:F998"/>
    <mergeCell ref="E948:F948"/>
    <mergeCell ref="E949:F949"/>
    <mergeCell ref="E950:F950"/>
    <mergeCell ref="E951:F951"/>
    <mergeCell ref="E952:F952"/>
    <mergeCell ref="E940:F940"/>
    <mergeCell ref="E944:F944"/>
    <mergeCell ref="E932:F932"/>
    <mergeCell ref="E379:F379"/>
    <mergeCell ref="E380:F380"/>
    <mergeCell ref="E381:F381"/>
    <mergeCell ref="H383:I383"/>
    <mergeCell ref="E429:F429"/>
    <mergeCell ref="E430:F430"/>
    <mergeCell ref="E431:F431"/>
    <mergeCell ref="E437:F437"/>
    <mergeCell ref="E453:F453"/>
    <mergeCell ref="E454:F454"/>
    <mergeCell ref="E455:F455"/>
    <mergeCell ref="E465:F465"/>
    <mergeCell ref="E477:F477"/>
    <mergeCell ref="E478:F478"/>
    <mergeCell ref="E450:F450"/>
    <mergeCell ref="E451:F451"/>
    <mergeCell ref="E452:F452"/>
    <mergeCell ref="E441:F441"/>
    <mergeCell ref="E442:F442"/>
    <mergeCell ref="E443:F443"/>
    <mergeCell ref="E444:F444"/>
    <mergeCell ref="E432:F432"/>
    <mergeCell ref="E433:F433"/>
    <mergeCell ref="E125:F125"/>
    <mergeCell ref="E126:F126"/>
    <mergeCell ref="E127:F127"/>
    <mergeCell ref="E159:F159"/>
    <mergeCell ref="E160:F160"/>
    <mergeCell ref="H243:I243"/>
    <mergeCell ref="H250:I250"/>
    <mergeCell ref="E253:F253"/>
    <mergeCell ref="E254:F254"/>
    <mergeCell ref="E255:F255"/>
    <mergeCell ref="H257:I257"/>
    <mergeCell ref="H264:I264"/>
    <mergeCell ref="E267:F267"/>
    <mergeCell ref="E268:F268"/>
    <mergeCell ref="E269:F269"/>
    <mergeCell ref="H271:I271"/>
    <mergeCell ref="H278:I278"/>
    <mergeCell ref="H129:I129"/>
    <mergeCell ref="E136:F136"/>
    <mergeCell ref="H138:I138"/>
    <mergeCell ref="H147:I147"/>
    <mergeCell ref="E149:F149"/>
    <mergeCell ref="E150:F150"/>
    <mergeCell ref="E151:F151"/>
    <mergeCell ref="H156:I156"/>
    <mergeCell ref="H164:I164"/>
    <mergeCell ref="E166:F166"/>
    <mergeCell ref="E140:F140"/>
    <mergeCell ref="E141:F141"/>
    <mergeCell ref="E142:F142"/>
    <mergeCell ref="E143:F143"/>
    <mergeCell ref="E144:F144"/>
    <mergeCell ref="E131:F131"/>
    <mergeCell ref="E132:F132"/>
    <mergeCell ref="E133:F133"/>
    <mergeCell ref="E134:F134"/>
    <mergeCell ref="E135:F135"/>
    <mergeCell ref="H26:I26"/>
    <mergeCell ref="E29:F29"/>
    <mergeCell ref="E30:F30"/>
    <mergeCell ref="E31:F31"/>
    <mergeCell ref="H34:I34"/>
    <mergeCell ref="E36:F36"/>
    <mergeCell ref="E37:F37"/>
    <mergeCell ref="E38:F38"/>
    <mergeCell ref="H40:I40"/>
    <mergeCell ref="E43:F43"/>
    <mergeCell ref="E44:F44"/>
    <mergeCell ref="H46:I46"/>
    <mergeCell ref="H52:I52"/>
    <mergeCell ref="E54:F54"/>
    <mergeCell ref="H58:I58"/>
    <mergeCell ref="E60:F60"/>
    <mergeCell ref="E61:F61"/>
    <mergeCell ref="E28:F28"/>
    <mergeCell ref="E48:F48"/>
    <mergeCell ref="E49:F49"/>
    <mergeCell ref="E50:F50"/>
    <mergeCell ref="E42:F42"/>
    <mergeCell ref="E32:F32"/>
    <mergeCell ref="H15:I15"/>
    <mergeCell ref="A3:J3"/>
    <mergeCell ref="A4:J4"/>
    <mergeCell ref="E5:F5"/>
    <mergeCell ref="E6:F6"/>
    <mergeCell ref="E7:F7"/>
    <mergeCell ref="E8:F8"/>
    <mergeCell ref="C1:D1"/>
    <mergeCell ref="E1:F1"/>
    <mergeCell ref="G1:H1"/>
    <mergeCell ref="I1:J1"/>
    <mergeCell ref="C2:D2"/>
    <mergeCell ref="E2:F2"/>
    <mergeCell ref="G2:H2"/>
    <mergeCell ref="I2:J2"/>
    <mergeCell ref="E23:F23"/>
    <mergeCell ref="E24:F24"/>
    <mergeCell ref="E17:F17"/>
    <mergeCell ref="E18:F18"/>
    <mergeCell ref="E19:F19"/>
    <mergeCell ref="E20:F20"/>
    <mergeCell ref="E21:F21"/>
    <mergeCell ref="E22:F22"/>
    <mergeCell ref="E9:F9"/>
    <mergeCell ref="E10:F10"/>
    <mergeCell ref="E11:F11"/>
    <mergeCell ref="E12:F12"/>
    <mergeCell ref="E13:F13"/>
    <mergeCell ref="H64:I64"/>
    <mergeCell ref="E66:F66"/>
    <mergeCell ref="E67:F67"/>
    <mergeCell ref="H70:I70"/>
    <mergeCell ref="E72:F72"/>
    <mergeCell ref="E78:F78"/>
    <mergeCell ref="E68:F68"/>
    <mergeCell ref="E55:F55"/>
    <mergeCell ref="E56:F56"/>
    <mergeCell ref="E62:F62"/>
    <mergeCell ref="E73:F73"/>
    <mergeCell ref="E74:F74"/>
    <mergeCell ref="H76:I76"/>
    <mergeCell ref="E96:F96"/>
    <mergeCell ref="E97:F97"/>
    <mergeCell ref="E98:F98"/>
    <mergeCell ref="E99:F99"/>
    <mergeCell ref="E100:F100"/>
    <mergeCell ref="E87:F87"/>
    <mergeCell ref="E88:F88"/>
    <mergeCell ref="E89:F89"/>
    <mergeCell ref="E79:F79"/>
    <mergeCell ref="E83:F83"/>
    <mergeCell ref="E80:F80"/>
    <mergeCell ref="E81:F81"/>
    <mergeCell ref="E82:F82"/>
    <mergeCell ref="H85:I85"/>
    <mergeCell ref="E90:F90"/>
    <mergeCell ref="E91:F91"/>
    <mergeCell ref="E92:F92"/>
    <mergeCell ref="H94:I94"/>
    <mergeCell ref="E117:F117"/>
    <mergeCell ref="E118:F118"/>
    <mergeCell ref="E124:F124"/>
    <mergeCell ref="E109:F109"/>
    <mergeCell ref="E110:F110"/>
    <mergeCell ref="E115:F115"/>
    <mergeCell ref="E116:F116"/>
    <mergeCell ref="E105:F105"/>
    <mergeCell ref="E106:F106"/>
    <mergeCell ref="E107:F107"/>
    <mergeCell ref="E108:F108"/>
    <mergeCell ref="E101:F101"/>
    <mergeCell ref="H103:I103"/>
    <mergeCell ref="H112:I112"/>
    <mergeCell ref="E114:F114"/>
    <mergeCell ref="H120:I120"/>
    <mergeCell ref="E122:F122"/>
    <mergeCell ref="E123:F123"/>
    <mergeCell ref="E161:F161"/>
    <mergeCell ref="E162:F162"/>
    <mergeCell ref="E153:F153"/>
    <mergeCell ref="E154:F154"/>
    <mergeCell ref="E158:F158"/>
    <mergeCell ref="E145:F145"/>
    <mergeCell ref="E152:F152"/>
    <mergeCell ref="E182:F182"/>
    <mergeCell ref="E183:F183"/>
    <mergeCell ref="E184:F184"/>
    <mergeCell ref="E185:F185"/>
    <mergeCell ref="H187:I187"/>
    <mergeCell ref="E174:F174"/>
    <mergeCell ref="E175:F175"/>
    <mergeCell ref="E169:F169"/>
    <mergeCell ref="E170:F170"/>
    <mergeCell ref="E167:F167"/>
    <mergeCell ref="E168:F168"/>
    <mergeCell ref="H172:I172"/>
    <mergeCell ref="E176:F176"/>
    <mergeCell ref="E177:F177"/>
    <mergeCell ref="E178:F178"/>
    <mergeCell ref="H180:I180"/>
    <mergeCell ref="E209:F209"/>
    <mergeCell ref="E210:F210"/>
    <mergeCell ref="E199:F199"/>
    <mergeCell ref="E200:F200"/>
    <mergeCell ref="E201:F201"/>
    <mergeCell ref="E202:F202"/>
    <mergeCell ref="E189:F189"/>
    <mergeCell ref="E190:F190"/>
    <mergeCell ref="E191:F191"/>
    <mergeCell ref="E192:F192"/>
    <mergeCell ref="E193:F193"/>
    <mergeCell ref="H195:I195"/>
    <mergeCell ref="E197:F197"/>
    <mergeCell ref="E198:F198"/>
    <mergeCell ref="H204:I204"/>
    <mergeCell ref="E206:F206"/>
    <mergeCell ref="E207:F207"/>
    <mergeCell ref="E208:F208"/>
    <mergeCell ref="E225:F225"/>
    <mergeCell ref="E226:F226"/>
    <mergeCell ref="E231:F231"/>
    <mergeCell ref="E232:F232"/>
    <mergeCell ref="E219:F219"/>
    <mergeCell ref="E220:F220"/>
    <mergeCell ref="E221:F221"/>
    <mergeCell ref="E211:F211"/>
    <mergeCell ref="E212:F212"/>
    <mergeCell ref="E213:F213"/>
    <mergeCell ref="E214:F214"/>
    <mergeCell ref="H216:I216"/>
    <mergeCell ref="E218:F218"/>
    <mergeCell ref="H223:I223"/>
    <mergeCell ref="E227:F227"/>
    <mergeCell ref="H229:I229"/>
    <mergeCell ref="H236:I236"/>
    <mergeCell ref="E275:F275"/>
    <mergeCell ref="E276:F276"/>
    <mergeCell ref="E280:F280"/>
    <mergeCell ref="E311:F311"/>
    <mergeCell ref="E310:F310"/>
    <mergeCell ref="E297:F297"/>
    <mergeCell ref="E298:F298"/>
    <mergeCell ref="E238:F238"/>
    <mergeCell ref="E239:F239"/>
    <mergeCell ref="E247:F247"/>
    <mergeCell ref="E248:F248"/>
    <mergeCell ref="E252:F252"/>
    <mergeCell ref="E241:F241"/>
    <mergeCell ref="E245:F245"/>
    <mergeCell ref="E246:F246"/>
    <mergeCell ref="E233:F233"/>
    <mergeCell ref="E234:F234"/>
    <mergeCell ref="E240:F240"/>
    <mergeCell ref="E273:F273"/>
    <mergeCell ref="E274:F274"/>
    <mergeCell ref="E261:F261"/>
    <mergeCell ref="E262:F262"/>
    <mergeCell ref="E266:F266"/>
    <mergeCell ref="E259:F259"/>
    <mergeCell ref="E260:F260"/>
    <mergeCell ref="E283:F283"/>
    <mergeCell ref="E284:F284"/>
    <mergeCell ref="E291:F291"/>
    <mergeCell ref="E289:F289"/>
    <mergeCell ref="E290:F290"/>
    <mergeCell ref="H300:I300"/>
    <mergeCell ref="E302:F302"/>
    <mergeCell ref="E303:F303"/>
    <mergeCell ref="E304:F304"/>
    <mergeCell ref="E315:F315"/>
    <mergeCell ref="E316:F316"/>
    <mergeCell ref="E333:F333"/>
    <mergeCell ref="E334:F334"/>
    <mergeCell ref="E329:F329"/>
    <mergeCell ref="E323:F323"/>
    <mergeCell ref="E324:F324"/>
    <mergeCell ref="E325:F325"/>
    <mergeCell ref="E295:F295"/>
    <mergeCell ref="E296:F296"/>
    <mergeCell ref="E281:F281"/>
    <mergeCell ref="E282:F282"/>
    <mergeCell ref="E288:F288"/>
    <mergeCell ref="H286:I286"/>
    <mergeCell ref="H293:I293"/>
    <mergeCell ref="E338:F338"/>
    <mergeCell ref="E356:F356"/>
    <mergeCell ref="E360:F360"/>
    <mergeCell ref="E347:F347"/>
    <mergeCell ref="E352:F352"/>
    <mergeCell ref="E342:F342"/>
    <mergeCell ref="E343:F343"/>
    <mergeCell ref="E377:F377"/>
    <mergeCell ref="E378:F378"/>
    <mergeCell ref="E353:F353"/>
    <mergeCell ref="E354:F354"/>
    <mergeCell ref="E355:F355"/>
    <mergeCell ref="H358:I358"/>
    <mergeCell ref="E361:F361"/>
    <mergeCell ref="E362:F362"/>
    <mergeCell ref="E363:F363"/>
    <mergeCell ref="H367:I367"/>
    <mergeCell ref="E369:F369"/>
    <mergeCell ref="E351:F351"/>
    <mergeCell ref="E364:F364"/>
    <mergeCell ref="E365:F365"/>
    <mergeCell ref="E372:F372"/>
    <mergeCell ref="E373:F373"/>
    <mergeCell ref="E370:F370"/>
    <mergeCell ref="E371:F371"/>
    <mergeCell ref="H375:I375"/>
    <mergeCell ref="E403:F403"/>
    <mergeCell ref="E404:F404"/>
    <mergeCell ref="E395:F395"/>
    <mergeCell ref="E396:F396"/>
    <mergeCell ref="E397:F397"/>
    <mergeCell ref="E385:F385"/>
    <mergeCell ref="E386:F386"/>
    <mergeCell ref="E387:F387"/>
    <mergeCell ref="E388:F388"/>
    <mergeCell ref="E389:F389"/>
    <mergeCell ref="E390:F390"/>
    <mergeCell ref="E401:F401"/>
    <mergeCell ref="E402:F402"/>
    <mergeCell ref="E398:F398"/>
    <mergeCell ref="E399:F399"/>
    <mergeCell ref="E400:F400"/>
    <mergeCell ref="H406:I406"/>
    <mergeCell ref="E391:F391"/>
    <mergeCell ref="H393:I393"/>
    <mergeCell ref="E475:F475"/>
    <mergeCell ref="E476:F476"/>
    <mergeCell ref="E428:F428"/>
    <mergeCell ref="E415:F415"/>
    <mergeCell ref="E416:F416"/>
    <mergeCell ref="E420:F420"/>
    <mergeCell ref="E421:F421"/>
    <mergeCell ref="E408:F408"/>
    <mergeCell ref="E414:F414"/>
    <mergeCell ref="E417:F417"/>
    <mergeCell ref="E418:F418"/>
    <mergeCell ref="E419:F419"/>
    <mergeCell ref="E409:F409"/>
    <mergeCell ref="E410:F410"/>
    <mergeCell ref="H412:I412"/>
    <mergeCell ref="H423:I423"/>
    <mergeCell ref="E425:F425"/>
    <mergeCell ref="E426:F426"/>
    <mergeCell ref="E427:F427"/>
    <mergeCell ref="E526:F526"/>
    <mergeCell ref="E488:F488"/>
    <mergeCell ref="H496:I496"/>
    <mergeCell ref="E511:F511"/>
    <mergeCell ref="E515:F515"/>
    <mergeCell ref="E516:F516"/>
    <mergeCell ref="E517:F517"/>
    <mergeCell ref="E518:F518"/>
    <mergeCell ref="E505:F505"/>
    <mergeCell ref="E506:F506"/>
    <mergeCell ref="E507:F507"/>
    <mergeCell ref="E498:F498"/>
    <mergeCell ref="E499:F499"/>
    <mergeCell ref="E500:F500"/>
    <mergeCell ref="E504:F504"/>
    <mergeCell ref="E501:F501"/>
    <mergeCell ref="E502:F502"/>
    <mergeCell ref="E503:F503"/>
    <mergeCell ref="H509:I509"/>
    <mergeCell ref="E512:F512"/>
    <mergeCell ref="E513:F513"/>
    <mergeCell ref="E514:F514"/>
    <mergeCell ref="E491:F491"/>
    <mergeCell ref="E492:F492"/>
    <mergeCell ref="E493:F493"/>
    <mergeCell ref="E494:F494"/>
    <mergeCell ref="E489:F489"/>
    <mergeCell ref="E490:F490"/>
    <mergeCell ref="E572:F572"/>
    <mergeCell ref="E567:F567"/>
    <mergeCell ref="E568:F568"/>
    <mergeCell ref="E587:F587"/>
    <mergeCell ref="H565:I565"/>
    <mergeCell ref="E569:F569"/>
    <mergeCell ref="E570:F570"/>
    <mergeCell ref="E571:F571"/>
    <mergeCell ref="H574:I574"/>
    <mergeCell ref="E578:F578"/>
    <mergeCell ref="E579:F579"/>
    <mergeCell ref="E580:F580"/>
    <mergeCell ref="H583:I583"/>
    <mergeCell ref="E585:F585"/>
    <mergeCell ref="E586:F586"/>
    <mergeCell ref="E563:F563"/>
    <mergeCell ref="E549:F549"/>
    <mergeCell ref="E554:F554"/>
    <mergeCell ref="E550:F550"/>
    <mergeCell ref="E558:F558"/>
    <mergeCell ref="E559:F559"/>
    <mergeCell ref="E560:F560"/>
    <mergeCell ref="E561:F561"/>
    <mergeCell ref="E562:F562"/>
    <mergeCell ref="E654:F654"/>
    <mergeCell ref="E655:F655"/>
    <mergeCell ref="E656:F656"/>
    <mergeCell ref="E645:F645"/>
    <mergeCell ref="E646:F646"/>
    <mergeCell ref="E647:F647"/>
    <mergeCell ref="E640:F640"/>
    <mergeCell ref="E641:F641"/>
    <mergeCell ref="E653:F653"/>
    <mergeCell ref="E638:F638"/>
    <mergeCell ref="E639:F639"/>
    <mergeCell ref="H643:I643"/>
    <mergeCell ref="E648:F648"/>
    <mergeCell ref="E649:F649"/>
    <mergeCell ref="H651:I651"/>
    <mergeCell ref="E581:F581"/>
    <mergeCell ref="E576:F576"/>
    <mergeCell ref="E577:F577"/>
    <mergeCell ref="E588:F588"/>
    <mergeCell ref="E594:F594"/>
    <mergeCell ref="E595:F595"/>
    <mergeCell ref="E596:F596"/>
    <mergeCell ref="E604:F604"/>
    <mergeCell ref="E605:F605"/>
    <mergeCell ref="E606:F606"/>
    <mergeCell ref="E616:F616"/>
    <mergeCell ref="E624:F624"/>
    <mergeCell ref="E625:F625"/>
    <mergeCell ref="E633:F633"/>
    <mergeCell ref="E603:F603"/>
    <mergeCell ref="E610:F610"/>
    <mergeCell ref="E601:F601"/>
    <mergeCell ref="H701:I701"/>
    <mergeCell ref="E673:F673"/>
    <mergeCell ref="E674:F674"/>
    <mergeCell ref="E675:F675"/>
    <mergeCell ref="E666:F666"/>
    <mergeCell ref="E670:F670"/>
    <mergeCell ref="E671:F671"/>
    <mergeCell ref="E672:F672"/>
    <mergeCell ref="E657:F657"/>
    <mergeCell ref="E658:F658"/>
    <mergeCell ref="E659:F659"/>
    <mergeCell ref="E660:F660"/>
    <mergeCell ref="E667:F667"/>
    <mergeCell ref="E668:F668"/>
    <mergeCell ref="E669:F669"/>
    <mergeCell ref="H662:I662"/>
    <mergeCell ref="E664:F664"/>
    <mergeCell ref="E665:F665"/>
    <mergeCell ref="E698:F698"/>
    <mergeCell ref="E694:F694"/>
    <mergeCell ref="E681:F681"/>
    <mergeCell ref="E682:F682"/>
    <mergeCell ref="E683:F683"/>
    <mergeCell ref="E684:F684"/>
    <mergeCell ref="E685:F685"/>
    <mergeCell ref="E686:F686"/>
    <mergeCell ref="E690:F690"/>
    <mergeCell ref="E699:F699"/>
    <mergeCell ref="H677:I677"/>
    <mergeCell ref="E679:F679"/>
    <mergeCell ref="E680:F680"/>
    <mergeCell ref="E687:F687"/>
    <mergeCell ref="E688:F688"/>
    <mergeCell ref="E689:F689"/>
    <mergeCell ref="H692:I692"/>
    <mergeCell ref="E695:F695"/>
    <mergeCell ref="E696:F696"/>
    <mergeCell ref="E697:F697"/>
    <mergeCell ref="E743:F743"/>
    <mergeCell ref="E747:F747"/>
    <mergeCell ref="E748:F748"/>
    <mergeCell ref="E734:F734"/>
    <mergeCell ref="E735:F735"/>
    <mergeCell ref="E726:F726"/>
    <mergeCell ref="E730:F730"/>
    <mergeCell ref="E736:F736"/>
    <mergeCell ref="E737:F737"/>
    <mergeCell ref="E744:F744"/>
    <mergeCell ref="E745:F745"/>
    <mergeCell ref="E746:F746"/>
    <mergeCell ref="E722:F722"/>
    <mergeCell ref="E713:F713"/>
    <mergeCell ref="E714:F714"/>
    <mergeCell ref="E715:F715"/>
    <mergeCell ref="E706:F706"/>
    <mergeCell ref="E707:F707"/>
    <mergeCell ref="E721:F721"/>
    <mergeCell ref="E768:F768"/>
    <mergeCell ref="E772:F772"/>
    <mergeCell ref="E757:F757"/>
    <mergeCell ref="E758:F758"/>
    <mergeCell ref="E759:F759"/>
    <mergeCell ref="E760:F760"/>
    <mergeCell ref="E764:F764"/>
    <mergeCell ref="E749:F749"/>
    <mergeCell ref="E750:F750"/>
    <mergeCell ref="E755:F755"/>
    <mergeCell ref="E756:F756"/>
    <mergeCell ref="E761:F761"/>
    <mergeCell ref="E762:F762"/>
    <mergeCell ref="E763:F763"/>
    <mergeCell ref="H766:I766"/>
    <mergeCell ref="E769:F769"/>
    <mergeCell ref="E770:F770"/>
    <mergeCell ref="E771:F771"/>
    <mergeCell ref="H752:I752"/>
    <mergeCell ref="E754:F754"/>
    <mergeCell ref="H805:I805"/>
    <mergeCell ref="E790:F790"/>
    <mergeCell ref="E794:F794"/>
    <mergeCell ref="E781:F781"/>
    <mergeCell ref="E782:F782"/>
    <mergeCell ref="E783:F783"/>
    <mergeCell ref="E784:F784"/>
    <mergeCell ref="E785:F785"/>
    <mergeCell ref="E786:F786"/>
    <mergeCell ref="E773:F773"/>
    <mergeCell ref="E774:F774"/>
    <mergeCell ref="E775:F775"/>
    <mergeCell ref="E776:F776"/>
    <mergeCell ref="E777:F777"/>
    <mergeCell ref="H779:I779"/>
    <mergeCell ref="E787:F787"/>
    <mergeCell ref="E788:F788"/>
    <mergeCell ref="E789:F789"/>
    <mergeCell ref="H792:I792"/>
    <mergeCell ref="E811:F811"/>
    <mergeCell ref="E812:F812"/>
    <mergeCell ref="E813:F813"/>
    <mergeCell ref="E814:F814"/>
    <mergeCell ref="E807:F807"/>
    <mergeCell ref="E795:F795"/>
    <mergeCell ref="E796:F796"/>
    <mergeCell ref="E797:F797"/>
    <mergeCell ref="E798:F798"/>
    <mergeCell ref="E802:F802"/>
    <mergeCell ref="E799:F799"/>
    <mergeCell ref="E800:F800"/>
    <mergeCell ref="E801:F801"/>
    <mergeCell ref="E808:F808"/>
    <mergeCell ref="E809:F809"/>
    <mergeCell ref="E810:F810"/>
    <mergeCell ref="E803:F803"/>
    <mergeCell ref="E866:F866"/>
    <mergeCell ref="E867:F867"/>
    <mergeCell ref="E891:F891"/>
    <mergeCell ref="E892:F892"/>
    <mergeCell ref="E883:F883"/>
    <mergeCell ref="E887:F887"/>
    <mergeCell ref="E899:F899"/>
    <mergeCell ref="E900:F900"/>
    <mergeCell ref="H869:I869"/>
    <mergeCell ref="E836:F836"/>
    <mergeCell ref="E837:F837"/>
    <mergeCell ref="E838:F838"/>
    <mergeCell ref="E850:F850"/>
    <mergeCell ref="E851:F851"/>
    <mergeCell ref="E843:F843"/>
    <mergeCell ref="E844:F844"/>
    <mergeCell ref="E845:F845"/>
    <mergeCell ref="E846:F846"/>
    <mergeCell ref="E858:F858"/>
    <mergeCell ref="E859:F859"/>
    <mergeCell ref="E973:F973"/>
    <mergeCell ref="E974:F974"/>
    <mergeCell ref="E924:F924"/>
    <mergeCell ref="E916:F916"/>
    <mergeCell ref="E907:F907"/>
    <mergeCell ref="E908:F908"/>
    <mergeCell ref="E915:F915"/>
    <mergeCell ref="E923:F923"/>
    <mergeCell ref="E905:F905"/>
    <mergeCell ref="E906:F906"/>
    <mergeCell ref="H910:I910"/>
    <mergeCell ref="E912:F912"/>
    <mergeCell ref="E913:F913"/>
    <mergeCell ref="E914:F914"/>
    <mergeCell ref="H918:I918"/>
    <mergeCell ref="E920:F920"/>
    <mergeCell ref="E921:F921"/>
    <mergeCell ref="E922:F922"/>
    <mergeCell ref="H926:I926"/>
    <mergeCell ref="E1050:F1050"/>
    <mergeCell ref="E1051:F1051"/>
    <mergeCell ref="E1046:F1046"/>
    <mergeCell ref="E1037:F1037"/>
    <mergeCell ref="E1038:F1038"/>
    <mergeCell ref="E1042:F1042"/>
    <mergeCell ref="E978:F978"/>
    <mergeCell ref="E1014:F1014"/>
    <mergeCell ref="E1009:F1009"/>
    <mergeCell ref="E1010:F1010"/>
    <mergeCell ref="E1005:F1005"/>
    <mergeCell ref="H976:I976"/>
    <mergeCell ref="E979:F979"/>
    <mergeCell ref="E980:F980"/>
    <mergeCell ref="E981:F981"/>
    <mergeCell ref="H986:I986"/>
    <mergeCell ref="E988:F988"/>
    <mergeCell ref="H993:I993"/>
    <mergeCell ref="E995:F995"/>
    <mergeCell ref="H1000:I1000"/>
    <mergeCell ref="E1002:F1002"/>
    <mergeCell ref="E1003:F1003"/>
    <mergeCell ref="E1004:F1004"/>
    <mergeCell ref="H1007:I1007"/>
    <mergeCell ref="E1011:F1011"/>
    <mergeCell ref="E989:F989"/>
    <mergeCell ref="E990:F990"/>
    <mergeCell ref="E991:F991"/>
    <mergeCell ref="E982:F982"/>
    <mergeCell ref="E983:F983"/>
    <mergeCell ref="E984:F984"/>
    <mergeCell ref="H1179:I1179"/>
    <mergeCell ref="E1134:F1134"/>
    <mergeCell ref="E1125:F1125"/>
    <mergeCell ref="E1129:F1129"/>
    <mergeCell ref="E1130:F1130"/>
    <mergeCell ref="E1117:F1117"/>
    <mergeCell ref="E1121:F1121"/>
    <mergeCell ref="E1138:F1138"/>
    <mergeCell ref="E1142:F1142"/>
    <mergeCell ref="E1146:F1146"/>
    <mergeCell ref="E1147:F1147"/>
    <mergeCell ref="E1154:F1154"/>
    <mergeCell ref="E1155:F1155"/>
    <mergeCell ref="E1135:F1135"/>
    <mergeCell ref="E1080:F1080"/>
    <mergeCell ref="E1081:F1081"/>
    <mergeCell ref="E1116:F1116"/>
    <mergeCell ref="E1103:F1103"/>
    <mergeCell ref="E1107:F1107"/>
    <mergeCell ref="E1108:F1108"/>
    <mergeCell ref="E1098:F1098"/>
    <mergeCell ref="E1099:F1099"/>
    <mergeCell ref="E1112:F1112"/>
    <mergeCell ref="E1089:F1089"/>
    <mergeCell ref="E1090:F1090"/>
    <mergeCell ref="E1094:F1094"/>
    <mergeCell ref="E1085:F1085"/>
    <mergeCell ref="E1200:F1200"/>
    <mergeCell ref="E1201:F1201"/>
    <mergeCell ref="E1202:F1202"/>
    <mergeCell ref="E1206:F1206"/>
    <mergeCell ref="E1191:F1191"/>
    <mergeCell ref="E1192:F1192"/>
    <mergeCell ref="E1193:F1193"/>
    <mergeCell ref="E1198:F1198"/>
    <mergeCell ref="E1185:F1185"/>
    <mergeCell ref="E1189:F1189"/>
    <mergeCell ref="E1190:F1190"/>
    <mergeCell ref="E1203:F1203"/>
    <mergeCell ref="E1204:F1204"/>
    <mergeCell ref="E1205:F1205"/>
    <mergeCell ref="E1176:F1176"/>
    <mergeCell ref="E1177:F1177"/>
    <mergeCell ref="E1168:F1168"/>
    <mergeCell ref="E1169:F1169"/>
    <mergeCell ref="E1170:F1170"/>
    <mergeCell ref="E1175:F1175"/>
    <mergeCell ref="H1263:I1263"/>
    <mergeCell ref="E1266:F1266"/>
    <mergeCell ref="E1267:F1267"/>
    <mergeCell ref="E1268:F1268"/>
    <mergeCell ref="E1245:F1245"/>
    <mergeCell ref="E1246:F1246"/>
    <mergeCell ref="E1252:F1252"/>
    <mergeCell ref="E1237:F1237"/>
    <mergeCell ref="E1238:F1238"/>
    <mergeCell ref="E1242:F1242"/>
    <mergeCell ref="E1243:F1243"/>
    <mergeCell ref="E1244:F1244"/>
    <mergeCell ref="E1229:F1229"/>
    <mergeCell ref="E1236:F1236"/>
    <mergeCell ref="E1247:F1247"/>
    <mergeCell ref="H1249:I1249"/>
    <mergeCell ref="E1241:F1241"/>
    <mergeCell ref="A1251:J1251"/>
    <mergeCell ref="E1283:F1283"/>
    <mergeCell ref="E1284:F1284"/>
    <mergeCell ref="E1279:F1279"/>
    <mergeCell ref="E1280:F1280"/>
    <mergeCell ref="E1281:F1281"/>
    <mergeCell ref="E1295:F1295"/>
    <mergeCell ref="E1269:F1269"/>
    <mergeCell ref="E1270:F1270"/>
    <mergeCell ref="E1274:F1274"/>
    <mergeCell ref="E1261:F1261"/>
    <mergeCell ref="E1253:F1253"/>
    <mergeCell ref="E1254:F1254"/>
    <mergeCell ref="E1255:F1255"/>
    <mergeCell ref="E1256:F1256"/>
    <mergeCell ref="E1257:F1257"/>
    <mergeCell ref="E1265:F1265"/>
    <mergeCell ref="E1271:F1271"/>
    <mergeCell ref="E1272:F1272"/>
    <mergeCell ref="E1273:F1273"/>
    <mergeCell ref="E1258:F1258"/>
    <mergeCell ref="E1259:F1259"/>
    <mergeCell ref="E1260:F1260"/>
    <mergeCell ref="H1347:I1347"/>
    <mergeCell ref="E1317:F1317"/>
    <mergeCell ref="E1318:F1318"/>
    <mergeCell ref="H1320:I1320"/>
    <mergeCell ref="E1322:F1322"/>
    <mergeCell ref="E1323:F1323"/>
    <mergeCell ref="E1324:F1324"/>
    <mergeCell ref="E1315:F1315"/>
    <mergeCell ref="E1316:F1316"/>
    <mergeCell ref="E1307:F1307"/>
    <mergeCell ref="E1308:F1308"/>
    <mergeCell ref="E1304:F1304"/>
    <mergeCell ref="E1305:F1305"/>
    <mergeCell ref="E1306:F1306"/>
    <mergeCell ref="E1313:F1313"/>
    <mergeCell ref="E1314:F1314"/>
    <mergeCell ref="E1293:F1293"/>
    <mergeCell ref="E1294:F1294"/>
    <mergeCell ref="E1299:F1299"/>
    <mergeCell ref="E1300:F1300"/>
    <mergeCell ref="E1383:F1383"/>
    <mergeCell ref="E1388:F1388"/>
    <mergeCell ref="H1390:I1390"/>
    <mergeCell ref="E1365:F1365"/>
    <mergeCell ref="E1364:F1364"/>
    <mergeCell ref="E1349:F1349"/>
    <mergeCell ref="E1350:F1350"/>
    <mergeCell ref="E1351:F1351"/>
    <mergeCell ref="E1352:F1352"/>
    <mergeCell ref="E1353:F1353"/>
    <mergeCell ref="E1354:F1354"/>
    <mergeCell ref="E1355:F1355"/>
    <mergeCell ref="E1361:F1361"/>
    <mergeCell ref="E1362:F1362"/>
    <mergeCell ref="E1363:F1363"/>
    <mergeCell ref="H1357:I1357"/>
    <mergeCell ref="E1359:F1359"/>
    <mergeCell ref="E1360:F1360"/>
    <mergeCell ref="H1367:I1367"/>
    <mergeCell ref="E1435:F1435"/>
    <mergeCell ref="E1431:F1431"/>
    <mergeCell ref="E1432:F1432"/>
    <mergeCell ref="E1433:F1433"/>
    <mergeCell ref="E1434:F1434"/>
    <mergeCell ref="E1424:F1424"/>
    <mergeCell ref="E1428:F1428"/>
    <mergeCell ref="E1429:F1429"/>
    <mergeCell ref="E1430:F1430"/>
    <mergeCell ref="E1437:F1437"/>
    <mergeCell ref="H1439:I1439"/>
    <mergeCell ref="E1369:F1369"/>
    <mergeCell ref="E1370:F1370"/>
    <mergeCell ref="E1394:F1394"/>
    <mergeCell ref="E1395:F1395"/>
    <mergeCell ref="E1396:F1396"/>
    <mergeCell ref="E1387:F1387"/>
    <mergeCell ref="E1374:F1374"/>
    <mergeCell ref="E1375:F1375"/>
    <mergeCell ref="E1380:F1380"/>
    <mergeCell ref="E1379:F1379"/>
    <mergeCell ref="E1384:F1384"/>
    <mergeCell ref="E1385:F1385"/>
    <mergeCell ref="E1386:F1386"/>
    <mergeCell ref="E1392:F1392"/>
    <mergeCell ref="E1393:F1393"/>
    <mergeCell ref="E1371:F1371"/>
    <mergeCell ref="E1372:F1372"/>
    <mergeCell ref="E1373:F1373"/>
    <mergeCell ref="H1377:I1377"/>
    <mergeCell ref="E1381:F1381"/>
    <mergeCell ref="E1382:F1382"/>
    <mergeCell ref="H1518:I1518"/>
    <mergeCell ref="E1522:F1522"/>
    <mergeCell ref="H1524:I1524"/>
    <mergeCell ref="E1528:F1528"/>
    <mergeCell ref="H1530:I1530"/>
    <mergeCell ref="E1507:F1507"/>
    <mergeCell ref="E1499:F1499"/>
    <mergeCell ref="E1500:F1500"/>
    <mergeCell ref="E1492:F1492"/>
    <mergeCell ref="E1493:F1493"/>
    <mergeCell ref="E1494:F1494"/>
    <mergeCell ref="E1481:F1481"/>
    <mergeCell ref="E1482:F1482"/>
    <mergeCell ref="E1487:F1487"/>
    <mergeCell ref="E1488:F1488"/>
    <mergeCell ref="E1473:F1473"/>
    <mergeCell ref="E1474:F1474"/>
    <mergeCell ref="E1480:F1480"/>
    <mergeCell ref="E1475:F1475"/>
    <mergeCell ref="E1476:F1476"/>
    <mergeCell ref="H1484:I1484"/>
    <mergeCell ref="E1486:F1486"/>
    <mergeCell ref="E1554:F1554"/>
    <mergeCell ref="E1555:F1555"/>
    <mergeCell ref="E1556:F1556"/>
    <mergeCell ref="E1557:F1557"/>
    <mergeCell ref="E1549:F1549"/>
    <mergeCell ref="E1539:F1539"/>
    <mergeCell ref="E1538:F1538"/>
    <mergeCell ref="E1544:F1544"/>
    <mergeCell ref="E1545:F1545"/>
    <mergeCell ref="E1553:F1553"/>
    <mergeCell ref="E1511:F1511"/>
    <mergeCell ref="E1532:F1532"/>
    <mergeCell ref="E1533:F1533"/>
    <mergeCell ref="E1526:F1526"/>
    <mergeCell ref="E1515:F1515"/>
    <mergeCell ref="E1516:F1516"/>
    <mergeCell ref="E1520:F1520"/>
    <mergeCell ref="E1521:F1521"/>
    <mergeCell ref="E1527:F1527"/>
    <mergeCell ref="E1699:F1699"/>
    <mergeCell ref="E1700:F1700"/>
    <mergeCell ref="E1710:F1710"/>
    <mergeCell ref="E1711:F1711"/>
    <mergeCell ref="E1601:F1601"/>
    <mergeCell ref="E1594:F1594"/>
    <mergeCell ref="E1595:F1595"/>
    <mergeCell ref="E1583:F1583"/>
    <mergeCell ref="H1585:I1585"/>
    <mergeCell ref="E1587:F1587"/>
    <mergeCell ref="E1588:F1588"/>
    <mergeCell ref="E1589:F1589"/>
    <mergeCell ref="E1623:F1623"/>
    <mergeCell ref="E1624:F1624"/>
    <mergeCell ref="E1607:F1607"/>
    <mergeCell ref="E1611:F1611"/>
    <mergeCell ref="E1602:F1602"/>
    <mergeCell ref="E1603:F1603"/>
    <mergeCell ref="H1605:I1605"/>
    <mergeCell ref="E1608:F1608"/>
    <mergeCell ref="E1609:F1609"/>
    <mergeCell ref="E1610:F1610"/>
    <mergeCell ref="E1614:F1614"/>
    <mergeCell ref="E1615:F1615"/>
    <mergeCell ref="E1616:F1616"/>
    <mergeCell ref="E1612:F1612"/>
    <mergeCell ref="E1613:F1613"/>
    <mergeCell ref="E1629:F1629"/>
    <mergeCell ref="H1639:I1639"/>
    <mergeCell ref="E1641:F1641"/>
    <mergeCell ref="E1655:F1655"/>
    <mergeCell ref="H1657:I1657"/>
    <mergeCell ref="E1721:F1721"/>
    <mergeCell ref="E1727:F1727"/>
    <mergeCell ref="E1715:F1715"/>
    <mergeCell ref="E1753:F1753"/>
    <mergeCell ref="E1745:F1745"/>
    <mergeCell ref="E1746:F1746"/>
    <mergeCell ref="E1739:F1739"/>
    <mergeCell ref="E1740:F1740"/>
    <mergeCell ref="E1741:F1741"/>
    <mergeCell ref="E1751:F1751"/>
    <mergeCell ref="E1752:F1752"/>
    <mergeCell ref="E1716:F1716"/>
    <mergeCell ref="E1717:F1717"/>
    <mergeCell ref="H1719:I1719"/>
    <mergeCell ref="E1661:F1661"/>
    <mergeCell ref="E1653:F1653"/>
    <mergeCell ref="E1654:F1654"/>
    <mergeCell ref="E1685:F1685"/>
    <mergeCell ref="E1690:F1690"/>
    <mergeCell ref="E1691:F1691"/>
    <mergeCell ref="E1679:F1679"/>
    <mergeCell ref="E1683:F1683"/>
    <mergeCell ref="E1684:F1684"/>
    <mergeCell ref="E1677:F1677"/>
    <mergeCell ref="E1678:F1678"/>
    <mergeCell ref="E1709:F1709"/>
    <mergeCell ref="E1701:F1701"/>
    <mergeCell ref="E1702:F1702"/>
    <mergeCell ref="E1703:F1703"/>
    <mergeCell ref="E1687:F1687"/>
    <mergeCell ref="E1688:F1688"/>
    <mergeCell ref="E1698:F1698"/>
    <mergeCell ref="H1779:I1779"/>
    <mergeCell ref="H1785:I1785"/>
    <mergeCell ref="H1791:I1791"/>
    <mergeCell ref="E1793:F1793"/>
    <mergeCell ref="E1794:F1794"/>
    <mergeCell ref="H1797:I1797"/>
    <mergeCell ref="E1763:F1763"/>
    <mergeCell ref="E1775:F1775"/>
    <mergeCell ref="E1776:F1776"/>
    <mergeCell ref="E1764:F1764"/>
    <mergeCell ref="E1765:F1765"/>
    <mergeCell ref="E1759:F1759"/>
    <mergeCell ref="E1787:F1787"/>
    <mergeCell ref="E1769:F1769"/>
    <mergeCell ref="E1770:F1770"/>
    <mergeCell ref="E1771:F1771"/>
    <mergeCell ref="H1773:I1773"/>
    <mergeCell ref="E1811:F1811"/>
    <mergeCell ref="E1812:F1812"/>
    <mergeCell ref="E1817:F1817"/>
    <mergeCell ref="E1805:F1805"/>
    <mergeCell ref="E1806:F1806"/>
    <mergeCell ref="E1807:F1807"/>
    <mergeCell ref="E1801:F1801"/>
    <mergeCell ref="E1813:F1813"/>
    <mergeCell ref="E1795:F1795"/>
    <mergeCell ref="E1783:F1783"/>
    <mergeCell ref="E1788:F1788"/>
    <mergeCell ref="E1789:F1789"/>
    <mergeCell ref="E1777:F1777"/>
    <mergeCell ref="E1781:F1781"/>
    <mergeCell ref="E1782:F1782"/>
    <mergeCell ref="E1799:F1799"/>
    <mergeCell ref="E1800:F1800"/>
    <mergeCell ref="E1883:F1883"/>
    <mergeCell ref="E1884:F1884"/>
    <mergeCell ref="E1885:F1885"/>
    <mergeCell ref="E1886:F1886"/>
    <mergeCell ref="E1877:F1877"/>
    <mergeCell ref="E1871:F1871"/>
    <mergeCell ref="E1867:F1867"/>
    <mergeCell ref="E1878:F1878"/>
    <mergeCell ref="E1879:F1879"/>
    <mergeCell ref="H1881:I1881"/>
    <mergeCell ref="E1866:F1866"/>
    <mergeCell ref="H1869:I1869"/>
    <mergeCell ref="E1872:F1872"/>
    <mergeCell ref="E1873:F1873"/>
    <mergeCell ref="H1875:I1875"/>
    <mergeCell ref="E1859:F1859"/>
    <mergeCell ref="E1860:F1860"/>
    <mergeCell ref="E1861:F1861"/>
    <mergeCell ref="E1887:F1887"/>
    <mergeCell ref="E1891:F1891"/>
    <mergeCell ref="E1892:F1892"/>
    <mergeCell ref="E1901:F1901"/>
    <mergeCell ref="E1907:F1907"/>
    <mergeCell ref="E1908:F1908"/>
    <mergeCell ref="E1909:F1909"/>
    <mergeCell ref="E1888:F1888"/>
    <mergeCell ref="E1889:F1889"/>
    <mergeCell ref="E1890:F1890"/>
    <mergeCell ref="H1894:I1894"/>
    <mergeCell ref="E1898:F1898"/>
    <mergeCell ref="E1899:F1899"/>
    <mergeCell ref="E1900:F1900"/>
    <mergeCell ref="H1903:I1903"/>
    <mergeCell ref="E1905:F1905"/>
    <mergeCell ref="E1906:F1906"/>
    <mergeCell ref="E1954:F1954"/>
    <mergeCell ref="E1963:F1963"/>
    <mergeCell ref="H1965:I1965"/>
    <mergeCell ref="E1928:F1928"/>
    <mergeCell ref="E1932:F1932"/>
    <mergeCell ref="E1919:F1919"/>
    <mergeCell ref="E1920:F1920"/>
    <mergeCell ref="E1921:F1921"/>
    <mergeCell ref="E1913:F1913"/>
    <mergeCell ref="E1914:F1914"/>
    <mergeCell ref="E1925:F1925"/>
    <mergeCell ref="E1926:F1926"/>
    <mergeCell ref="E1927:F1927"/>
    <mergeCell ref="E1949:F1949"/>
    <mergeCell ref="E1950:F1950"/>
    <mergeCell ref="E1896:F1896"/>
    <mergeCell ref="E1897:F1897"/>
    <mergeCell ref="E2059:F2059"/>
    <mergeCell ref="E2049:F2049"/>
    <mergeCell ref="E2043:F2043"/>
    <mergeCell ref="E2047:F2047"/>
    <mergeCell ref="E2048:F2048"/>
    <mergeCell ref="E2054:F2054"/>
    <mergeCell ref="H2057:I2057"/>
    <mergeCell ref="E2007:F2007"/>
    <mergeCell ref="E2008:F2008"/>
    <mergeCell ref="E2009:F2009"/>
    <mergeCell ref="E1999:F1999"/>
    <mergeCell ref="E2006:F2006"/>
    <mergeCell ref="E2016:F2016"/>
    <mergeCell ref="E2017:F2017"/>
    <mergeCell ref="E2037:F2037"/>
    <mergeCell ref="E1951:F1951"/>
    <mergeCell ref="E1941:F1941"/>
    <mergeCell ref="E1942:F1942"/>
    <mergeCell ref="E1943:F1943"/>
    <mergeCell ref="E1947:F1947"/>
    <mergeCell ref="E1948:F1948"/>
    <mergeCell ref="E1955:F1955"/>
    <mergeCell ref="E1971:F1971"/>
    <mergeCell ref="E1972:F1972"/>
    <mergeCell ref="E1970:F1970"/>
    <mergeCell ref="E1957:F1957"/>
    <mergeCell ref="E1958:F1958"/>
    <mergeCell ref="E1959:F1959"/>
    <mergeCell ref="E1960:F1960"/>
    <mergeCell ref="E1961:F1961"/>
    <mergeCell ref="E1962:F1962"/>
    <mergeCell ref="E1953:F1953"/>
    <mergeCell ref="E2131:F2131"/>
    <mergeCell ref="E2132:F2132"/>
    <mergeCell ref="E2119:F2119"/>
    <mergeCell ref="E2126:F2126"/>
    <mergeCell ref="E2113:F2113"/>
    <mergeCell ref="E2114:F2114"/>
    <mergeCell ref="E2115:F2115"/>
    <mergeCell ref="E2118:F2118"/>
    <mergeCell ref="E2128:F2128"/>
    <mergeCell ref="E2129:F2129"/>
    <mergeCell ref="E2130:F2130"/>
    <mergeCell ref="E2124:F2124"/>
    <mergeCell ref="E2125:F2125"/>
    <mergeCell ref="E2101:F2101"/>
    <mergeCell ref="E2102:F2102"/>
    <mergeCell ref="E2103:F2103"/>
    <mergeCell ref="E2107:F2107"/>
    <mergeCell ref="E2108:F2108"/>
    <mergeCell ref="E2127:F2127"/>
    <mergeCell ref="E2183:F2183"/>
    <mergeCell ref="E2184:F2184"/>
    <mergeCell ref="H2134:I2134"/>
    <mergeCell ref="E2149:F2149"/>
    <mergeCell ref="E2138:F2138"/>
    <mergeCell ref="E2139:F2139"/>
    <mergeCell ref="E2140:F2140"/>
    <mergeCell ref="E2141:F2141"/>
    <mergeCell ref="E2142:F2142"/>
    <mergeCell ref="E2136:F2136"/>
    <mergeCell ref="E2137:F2137"/>
    <mergeCell ref="E2150:F2150"/>
    <mergeCell ref="E2151:F2151"/>
    <mergeCell ref="E2152:F2152"/>
    <mergeCell ref="E2156:F2156"/>
    <mergeCell ref="E2157:F2157"/>
    <mergeCell ref="E2158:F2158"/>
    <mergeCell ref="E2143:F2143"/>
    <mergeCell ref="E2144:F2144"/>
    <mergeCell ref="E2145:F2145"/>
    <mergeCell ref="H2147:I2147"/>
    <mergeCell ref="E2153:F2153"/>
    <mergeCell ref="E2154:F2154"/>
    <mergeCell ref="E2155:F2155"/>
    <mergeCell ref="H2160:I2160"/>
    <mergeCell ref="E2180:F2180"/>
    <mergeCell ref="E2175:F2175"/>
    <mergeCell ref="E2176:F2176"/>
    <mergeCell ref="E2165:F2165"/>
    <mergeCell ref="E2166:F2166"/>
    <mergeCell ref="E2167:F2167"/>
    <mergeCell ref="E2164:F2164"/>
    <mergeCell ref="E2168:F2168"/>
    <mergeCell ref="E2169:F2169"/>
    <mergeCell ref="E2170:F2170"/>
    <mergeCell ref="E2181:F2181"/>
    <mergeCell ref="E2182:F2182"/>
    <mergeCell ref="E2162:F2162"/>
    <mergeCell ref="E2163:F2163"/>
    <mergeCell ref="E2171:F2171"/>
    <mergeCell ref="H2173:I2173"/>
    <mergeCell ref="E2177:F2177"/>
    <mergeCell ref="E2178:F2178"/>
    <mergeCell ref="E2179:F2179"/>
    <mergeCell ref="E2201:F2201"/>
    <mergeCell ref="E2205:F2205"/>
    <mergeCell ref="E2206:F2206"/>
    <mergeCell ref="E2192:F2192"/>
    <mergeCell ref="E2193:F2193"/>
    <mergeCell ref="E2188:F2188"/>
    <mergeCell ref="E2194:F2194"/>
    <mergeCell ref="E2223:F2223"/>
    <mergeCell ref="E2229:F2229"/>
    <mergeCell ref="H2186:I2186"/>
    <mergeCell ref="E2189:F2189"/>
    <mergeCell ref="E2190:F2190"/>
    <mergeCell ref="E2191:F2191"/>
    <mergeCell ref="E2195:F2195"/>
    <mergeCell ref="E2196:F2196"/>
    <mergeCell ref="E2197:F2197"/>
    <mergeCell ref="H2199:I2199"/>
    <mergeCell ref="E2202:F2202"/>
    <mergeCell ref="E2203:F2203"/>
    <mergeCell ref="E2204:F2204"/>
    <mergeCell ref="E2210:F2210"/>
    <mergeCell ref="H2212:I2212"/>
    <mergeCell ref="E2216:F2216"/>
    <mergeCell ref="E2217:F2217"/>
    <mergeCell ref="E2215:F2215"/>
    <mergeCell ref="E2221:F2221"/>
    <mergeCell ref="E2222:F2222"/>
    <mergeCell ref="E2207:F2207"/>
    <mergeCell ref="E2208:F2208"/>
    <mergeCell ref="E2214:F2214"/>
    <mergeCell ref="E2219:F2219"/>
    <mergeCell ref="E2220:F2220"/>
    <mergeCell ref="H2225:I2225"/>
    <mergeCell ref="E2227:F2227"/>
    <mergeCell ref="E2228:F2228"/>
    <mergeCell ref="E2245:F2245"/>
    <mergeCell ref="E2231:F2231"/>
    <mergeCell ref="E2232:F2232"/>
    <mergeCell ref="E2233:F2233"/>
    <mergeCell ref="E2243:F2243"/>
    <mergeCell ref="E2244:F2244"/>
    <mergeCell ref="E2209:F2209"/>
    <mergeCell ref="E2339:F2339"/>
    <mergeCell ref="E2329:F2329"/>
    <mergeCell ref="E2334:F2334"/>
    <mergeCell ref="E2335:F2335"/>
    <mergeCell ref="H2337:I2337"/>
    <mergeCell ref="E2340:F2340"/>
    <mergeCell ref="E2341:F2341"/>
    <mergeCell ref="H2343:I2343"/>
    <mergeCell ref="E2255:F2255"/>
    <mergeCell ref="E2276:F2276"/>
    <mergeCell ref="E2277:F2277"/>
    <mergeCell ref="E2278:F2278"/>
    <mergeCell ref="E2265:F2265"/>
    <mergeCell ref="E2266:F2266"/>
    <mergeCell ref="E2257:F2257"/>
    <mergeCell ref="E2263:F2263"/>
    <mergeCell ref="E2264:F2264"/>
    <mergeCell ref="E2299:F2299"/>
    <mergeCell ref="E2306:F2306"/>
    <mergeCell ref="E2297:F2297"/>
    <mergeCell ref="E2298:F2298"/>
    <mergeCell ref="E2288:F2288"/>
    <mergeCell ref="E2289:F2289"/>
    <mergeCell ref="E2300:F2300"/>
    <mergeCell ref="E2301:F2301"/>
    <mergeCell ref="H2270:I2270"/>
    <mergeCell ref="E2272:F2272"/>
    <mergeCell ref="E2273:F2273"/>
    <mergeCell ref="E2279:F2279"/>
    <mergeCell ref="E2280:F2280"/>
    <mergeCell ref="E2281:F2281"/>
    <mergeCell ref="E2256:F2256"/>
    <mergeCell ref="H2369:I2369"/>
    <mergeCell ref="E2372:F2372"/>
    <mergeCell ref="E2373:F2373"/>
    <mergeCell ref="E2374:F2374"/>
    <mergeCell ref="H2376:I2376"/>
    <mergeCell ref="E2379:F2379"/>
    <mergeCell ref="E2380:F2380"/>
    <mergeCell ref="E2381:F2381"/>
    <mergeCell ref="H2384:I2384"/>
    <mergeCell ref="E2388:F2388"/>
    <mergeCell ref="E2389:F2389"/>
    <mergeCell ref="E2390:F2390"/>
    <mergeCell ref="E2345:F2345"/>
    <mergeCell ref="E2346:F2346"/>
    <mergeCell ref="E2347:F2347"/>
    <mergeCell ref="H2349:I2349"/>
    <mergeCell ref="E2366:F2366"/>
    <mergeCell ref="E2367:F2367"/>
    <mergeCell ref="E2360:F2360"/>
    <mergeCell ref="E2351:F2351"/>
    <mergeCell ref="E2352:F2352"/>
    <mergeCell ref="E2353:F2353"/>
    <mergeCell ref="E2358:F2358"/>
    <mergeCell ref="E2359:F2359"/>
    <mergeCell ref="H2355:I2355"/>
    <mergeCell ref="E2357:F2357"/>
    <mergeCell ref="H2362:I2362"/>
    <mergeCell ref="E2364:F2364"/>
    <mergeCell ref="E2365:F2365"/>
    <mergeCell ref="E2403:F2403"/>
    <mergeCell ref="E2409:F2409"/>
    <mergeCell ref="E2410:F2410"/>
    <mergeCell ref="H2394:I2394"/>
    <mergeCell ref="E2396:F2396"/>
    <mergeCell ref="H2400:I2400"/>
    <mergeCell ref="E2402:F2402"/>
    <mergeCell ref="H2406:I2406"/>
    <mergeCell ref="E2408:F2408"/>
    <mergeCell ref="H2412:I2412"/>
    <mergeCell ref="E2414:F2414"/>
    <mergeCell ref="H2418:I2418"/>
    <mergeCell ref="E2371:F2371"/>
    <mergeCell ref="E2391:F2391"/>
    <mergeCell ref="E2392:F2392"/>
    <mergeCell ref="E2382:F2382"/>
    <mergeCell ref="E2378:F2378"/>
    <mergeCell ref="E2386:F2386"/>
    <mergeCell ref="E2387:F2387"/>
    <mergeCell ref="E2421:F2421"/>
    <mergeCell ref="E2422:F2422"/>
    <mergeCell ref="E2428:F2428"/>
    <mergeCell ref="E2423:F2423"/>
    <mergeCell ref="E2424:F2424"/>
    <mergeCell ref="E2429:F2429"/>
    <mergeCell ref="H306:I306"/>
    <mergeCell ref="E308:F308"/>
    <mergeCell ref="E309:F309"/>
    <mergeCell ref="H313:I313"/>
    <mergeCell ref="E317:F317"/>
    <mergeCell ref="E318:F318"/>
    <mergeCell ref="E319:F319"/>
    <mergeCell ref="H321:I321"/>
    <mergeCell ref="E326:F326"/>
    <mergeCell ref="E327:F327"/>
    <mergeCell ref="E328:F328"/>
    <mergeCell ref="H331:I331"/>
    <mergeCell ref="E335:F335"/>
    <mergeCell ref="E336:F336"/>
    <mergeCell ref="E337:F337"/>
    <mergeCell ref="H340:I340"/>
    <mergeCell ref="E344:F344"/>
    <mergeCell ref="E345:F345"/>
    <mergeCell ref="E346:F346"/>
    <mergeCell ref="H349:I349"/>
    <mergeCell ref="E2415:F2415"/>
    <mergeCell ref="E2416:F2416"/>
    <mergeCell ref="E2420:F2420"/>
    <mergeCell ref="E2397:F2397"/>
    <mergeCell ref="E2398:F2398"/>
    <mergeCell ref="E2404:F2404"/>
    <mergeCell ref="E434:F434"/>
    <mergeCell ref="E435:F435"/>
    <mergeCell ref="E436:F436"/>
    <mergeCell ref="H439:I439"/>
    <mergeCell ref="E445:F445"/>
    <mergeCell ref="E446:F446"/>
    <mergeCell ref="H448:I448"/>
    <mergeCell ref="E456:F456"/>
    <mergeCell ref="E457:F457"/>
    <mergeCell ref="H459:I459"/>
    <mergeCell ref="E466:F466"/>
    <mergeCell ref="E467:F467"/>
    <mergeCell ref="E468:F468"/>
    <mergeCell ref="H470:I470"/>
    <mergeCell ref="E472:F472"/>
    <mergeCell ref="E473:F473"/>
    <mergeCell ref="E474:F474"/>
    <mergeCell ref="E461:F461"/>
    <mergeCell ref="E462:F462"/>
    <mergeCell ref="E463:F463"/>
    <mergeCell ref="E464:F464"/>
    <mergeCell ref="H480:I480"/>
    <mergeCell ref="E482:F482"/>
    <mergeCell ref="E483:F483"/>
    <mergeCell ref="E484:F484"/>
    <mergeCell ref="H486:I486"/>
    <mergeCell ref="E520:F520"/>
    <mergeCell ref="H522:I522"/>
    <mergeCell ref="E532:F532"/>
    <mergeCell ref="H534:I534"/>
    <mergeCell ref="E542:F542"/>
    <mergeCell ref="E543:F543"/>
    <mergeCell ref="E544:F544"/>
    <mergeCell ref="H546:I546"/>
    <mergeCell ref="E551:F551"/>
    <mergeCell ref="E552:F552"/>
    <mergeCell ref="E553:F553"/>
    <mergeCell ref="H556:I556"/>
    <mergeCell ref="E541:F541"/>
    <mergeCell ref="E548:F548"/>
    <mergeCell ref="E536:F536"/>
    <mergeCell ref="E537:F537"/>
    <mergeCell ref="E538:F538"/>
    <mergeCell ref="E539:F539"/>
    <mergeCell ref="E540:F540"/>
    <mergeCell ref="E527:F527"/>
    <mergeCell ref="E528:F528"/>
    <mergeCell ref="E529:F529"/>
    <mergeCell ref="E530:F530"/>
    <mergeCell ref="E531:F531"/>
    <mergeCell ref="E519:F519"/>
    <mergeCell ref="E524:F524"/>
    <mergeCell ref="E525:F525"/>
    <mergeCell ref="H592:I592"/>
    <mergeCell ref="H598:I598"/>
    <mergeCell ref="E600:F600"/>
    <mergeCell ref="E607:F607"/>
    <mergeCell ref="E608:F608"/>
    <mergeCell ref="E609:F609"/>
    <mergeCell ref="H612:I612"/>
    <mergeCell ref="E614:F614"/>
    <mergeCell ref="E615:F615"/>
    <mergeCell ref="H621:I621"/>
    <mergeCell ref="E623:F623"/>
    <mergeCell ref="H627:I627"/>
    <mergeCell ref="E629:F629"/>
    <mergeCell ref="E630:F630"/>
    <mergeCell ref="E631:F631"/>
    <mergeCell ref="H635:I635"/>
    <mergeCell ref="E637:F637"/>
    <mergeCell ref="E617:F617"/>
    <mergeCell ref="E618:F618"/>
    <mergeCell ref="E602:F602"/>
    <mergeCell ref="E703:F703"/>
    <mergeCell ref="E704:F704"/>
    <mergeCell ref="E705:F705"/>
    <mergeCell ref="H709:I709"/>
    <mergeCell ref="E711:F711"/>
    <mergeCell ref="E712:F712"/>
    <mergeCell ref="H717:I717"/>
    <mergeCell ref="E719:F719"/>
    <mergeCell ref="E720:F720"/>
    <mergeCell ref="H724:I724"/>
    <mergeCell ref="E727:F727"/>
    <mergeCell ref="E728:F728"/>
    <mergeCell ref="E729:F729"/>
    <mergeCell ref="H732:I732"/>
    <mergeCell ref="E738:F738"/>
    <mergeCell ref="E739:F739"/>
    <mergeCell ref="H741:I741"/>
    <mergeCell ref="E815:F815"/>
    <mergeCell ref="H817:I817"/>
    <mergeCell ref="E827:F827"/>
    <mergeCell ref="H829:I829"/>
    <mergeCell ref="E839:F839"/>
    <mergeCell ref="H841:I841"/>
    <mergeCell ref="E847:F847"/>
    <mergeCell ref="E848:F848"/>
    <mergeCell ref="E849:F849"/>
    <mergeCell ref="H853:I853"/>
    <mergeCell ref="E855:F855"/>
    <mergeCell ref="E856:F856"/>
    <mergeCell ref="E857:F857"/>
    <mergeCell ref="H861:I861"/>
    <mergeCell ref="E863:F863"/>
    <mergeCell ref="E864:F864"/>
    <mergeCell ref="E865:F865"/>
    <mergeCell ref="E833:F833"/>
    <mergeCell ref="E834:F834"/>
    <mergeCell ref="E835:F835"/>
    <mergeCell ref="E825:F825"/>
    <mergeCell ref="E826:F826"/>
    <mergeCell ref="E831:F831"/>
    <mergeCell ref="E832:F832"/>
    <mergeCell ref="E821:F821"/>
    <mergeCell ref="E822:F822"/>
    <mergeCell ref="E823:F823"/>
    <mergeCell ref="E824:F824"/>
    <mergeCell ref="E819:F819"/>
    <mergeCell ref="E820:F820"/>
    <mergeCell ref="E871:F871"/>
    <mergeCell ref="E872:F872"/>
    <mergeCell ref="E873:F873"/>
    <mergeCell ref="H877:I877"/>
    <mergeCell ref="E880:F880"/>
    <mergeCell ref="E881:F881"/>
    <mergeCell ref="E882:F882"/>
    <mergeCell ref="H885:I885"/>
    <mergeCell ref="E888:F888"/>
    <mergeCell ref="E889:F889"/>
    <mergeCell ref="E890:F890"/>
    <mergeCell ref="H894:I894"/>
    <mergeCell ref="E896:F896"/>
    <mergeCell ref="E897:F897"/>
    <mergeCell ref="E898:F898"/>
    <mergeCell ref="H902:I902"/>
    <mergeCell ref="E904:F904"/>
    <mergeCell ref="E879:F879"/>
    <mergeCell ref="E874:F874"/>
    <mergeCell ref="E875:F875"/>
    <mergeCell ref="E928:F928"/>
    <mergeCell ref="E929:F929"/>
    <mergeCell ref="E930:F930"/>
    <mergeCell ref="H934:I934"/>
    <mergeCell ref="H942:I942"/>
    <mergeCell ref="E945:F945"/>
    <mergeCell ref="E946:F946"/>
    <mergeCell ref="E947:F947"/>
    <mergeCell ref="E954:F954"/>
    <mergeCell ref="E955:F955"/>
    <mergeCell ref="E956:F956"/>
    <mergeCell ref="H959:I959"/>
    <mergeCell ref="E962:F962"/>
    <mergeCell ref="E963:F963"/>
    <mergeCell ref="E964:F964"/>
    <mergeCell ref="H968:I968"/>
    <mergeCell ref="E972:F972"/>
    <mergeCell ref="E936:F936"/>
    <mergeCell ref="E970:F970"/>
    <mergeCell ref="E961:F961"/>
    <mergeCell ref="E965:F965"/>
    <mergeCell ref="E966:F966"/>
    <mergeCell ref="E953:F953"/>
    <mergeCell ref="E1012:F1012"/>
    <mergeCell ref="E1013:F1013"/>
    <mergeCell ref="H1016:I1016"/>
    <mergeCell ref="E1019:F1019"/>
    <mergeCell ref="E1020:F1020"/>
    <mergeCell ref="E1021:F1021"/>
    <mergeCell ref="H1025:I1025"/>
    <mergeCell ref="E1027:F1027"/>
    <mergeCell ref="E1028:F1028"/>
    <mergeCell ref="H1033:I1033"/>
    <mergeCell ref="E1035:F1035"/>
    <mergeCell ref="E1036:F1036"/>
    <mergeCell ref="H1040:I1040"/>
    <mergeCell ref="E1043:F1043"/>
    <mergeCell ref="E1044:F1044"/>
    <mergeCell ref="E1045:F1045"/>
    <mergeCell ref="H1048:I1048"/>
    <mergeCell ref="E1031:F1031"/>
    <mergeCell ref="E1023:F1023"/>
    <mergeCell ref="E1030:F1030"/>
    <mergeCell ref="E1018:F1018"/>
    <mergeCell ref="E1022:F1022"/>
    <mergeCell ref="E1029:F1029"/>
    <mergeCell ref="E1052:F1052"/>
    <mergeCell ref="E1053:F1053"/>
    <mergeCell ref="E1054:F1054"/>
    <mergeCell ref="H1057:I1057"/>
    <mergeCell ref="E1064:F1064"/>
    <mergeCell ref="H1066:I1066"/>
    <mergeCell ref="E1073:F1073"/>
    <mergeCell ref="E1074:F1074"/>
    <mergeCell ref="E1075:F1075"/>
    <mergeCell ref="H1078:I1078"/>
    <mergeCell ref="E1082:F1082"/>
    <mergeCell ref="E1083:F1083"/>
    <mergeCell ref="E1084:F1084"/>
    <mergeCell ref="H1087:I1087"/>
    <mergeCell ref="E1091:F1091"/>
    <mergeCell ref="E1092:F1092"/>
    <mergeCell ref="E1093:F1093"/>
    <mergeCell ref="E1059:F1059"/>
    <mergeCell ref="E1068:F1068"/>
    <mergeCell ref="E1069:F1069"/>
    <mergeCell ref="E1070:F1070"/>
    <mergeCell ref="E1071:F1071"/>
    <mergeCell ref="E1072:F1072"/>
    <mergeCell ref="E1076:F1076"/>
    <mergeCell ref="E1063:F1063"/>
    <mergeCell ref="E1055:F1055"/>
    <mergeCell ref="E1060:F1060"/>
    <mergeCell ref="E1061:F1061"/>
    <mergeCell ref="E1062:F1062"/>
    <mergeCell ref="H1096:I1096"/>
    <mergeCell ref="E1100:F1100"/>
    <mergeCell ref="E1101:F1101"/>
    <mergeCell ref="E1102:F1102"/>
    <mergeCell ref="H1105:I1105"/>
    <mergeCell ref="E1109:F1109"/>
    <mergeCell ref="E1110:F1110"/>
    <mergeCell ref="E1111:F1111"/>
    <mergeCell ref="H1114:I1114"/>
    <mergeCell ref="E1118:F1118"/>
    <mergeCell ref="E1119:F1119"/>
    <mergeCell ref="E1120:F1120"/>
    <mergeCell ref="H1123:I1123"/>
    <mergeCell ref="E1126:F1126"/>
    <mergeCell ref="E1127:F1127"/>
    <mergeCell ref="E1128:F1128"/>
    <mergeCell ref="H1132:I1132"/>
    <mergeCell ref="E1136:F1136"/>
    <mergeCell ref="E1137:F1137"/>
    <mergeCell ref="H1140:I1140"/>
    <mergeCell ref="E1143:F1143"/>
    <mergeCell ref="E1144:F1144"/>
    <mergeCell ref="E1145:F1145"/>
    <mergeCell ref="H1149:I1149"/>
    <mergeCell ref="E1151:F1151"/>
    <mergeCell ref="E1152:F1152"/>
    <mergeCell ref="E1153:F1153"/>
    <mergeCell ref="H1157:I1157"/>
    <mergeCell ref="E1159:F1159"/>
    <mergeCell ref="E1160:F1160"/>
    <mergeCell ref="H1165:I1165"/>
    <mergeCell ref="E1167:F1167"/>
    <mergeCell ref="H1172:I1172"/>
    <mergeCell ref="E1174:F1174"/>
    <mergeCell ref="E1161:F1161"/>
    <mergeCell ref="E1162:F1162"/>
    <mergeCell ref="E1163:F1163"/>
    <mergeCell ref="E1181:F1181"/>
    <mergeCell ref="E1182:F1182"/>
    <mergeCell ref="E1183:F1183"/>
    <mergeCell ref="E1184:F1184"/>
    <mergeCell ref="H1187:I1187"/>
    <mergeCell ref="H1195:I1195"/>
    <mergeCell ref="E1197:F1197"/>
    <mergeCell ref="H1208:I1208"/>
    <mergeCell ref="E1210:F1210"/>
    <mergeCell ref="H1221:I1221"/>
    <mergeCell ref="E1223:F1223"/>
    <mergeCell ref="E1230:F1230"/>
    <mergeCell ref="E1231:F1231"/>
    <mergeCell ref="E1232:F1232"/>
    <mergeCell ref="H1234:I1234"/>
    <mergeCell ref="E1239:F1239"/>
    <mergeCell ref="E1240:F1240"/>
    <mergeCell ref="E1224:F1224"/>
    <mergeCell ref="E1225:F1225"/>
    <mergeCell ref="E1226:F1226"/>
    <mergeCell ref="E1227:F1227"/>
    <mergeCell ref="E1228:F1228"/>
    <mergeCell ref="E1215:F1215"/>
    <mergeCell ref="E1216:F1216"/>
    <mergeCell ref="E1217:F1217"/>
    <mergeCell ref="E1218:F1218"/>
    <mergeCell ref="E1219:F1219"/>
    <mergeCell ref="E1211:F1211"/>
    <mergeCell ref="E1212:F1212"/>
    <mergeCell ref="E1213:F1213"/>
    <mergeCell ref="E1214:F1214"/>
    <mergeCell ref="E1199:F1199"/>
    <mergeCell ref="H1276:I1276"/>
    <mergeCell ref="E1278:F1278"/>
    <mergeCell ref="E1286:F1286"/>
    <mergeCell ref="E1287:F1287"/>
    <mergeCell ref="H1289:I1289"/>
    <mergeCell ref="E1296:F1296"/>
    <mergeCell ref="E1297:F1297"/>
    <mergeCell ref="E1298:F1298"/>
    <mergeCell ref="H1302:I1302"/>
    <mergeCell ref="E1309:F1309"/>
    <mergeCell ref="H1311:I1311"/>
    <mergeCell ref="H1329:I1329"/>
    <mergeCell ref="E1332:F1332"/>
    <mergeCell ref="E1333:F1333"/>
    <mergeCell ref="E1334:F1334"/>
    <mergeCell ref="H1339:I1339"/>
    <mergeCell ref="E1345:F1345"/>
    <mergeCell ref="E1341:F1341"/>
    <mergeCell ref="E1342:F1342"/>
    <mergeCell ref="E1343:F1343"/>
    <mergeCell ref="E1344:F1344"/>
    <mergeCell ref="E1337:F1337"/>
    <mergeCell ref="E1325:F1325"/>
    <mergeCell ref="E1331:F1331"/>
    <mergeCell ref="E1326:F1326"/>
    <mergeCell ref="E1327:F1327"/>
    <mergeCell ref="E1335:F1335"/>
    <mergeCell ref="E1336:F1336"/>
    <mergeCell ref="E1285:F1285"/>
    <mergeCell ref="E1291:F1291"/>
    <mergeCell ref="E1292:F1292"/>
    <mergeCell ref="E1282:F1282"/>
    <mergeCell ref="E1397:F1397"/>
    <mergeCell ref="E1398:F1398"/>
    <mergeCell ref="H1400:I1400"/>
    <mergeCell ref="E1403:F1403"/>
    <mergeCell ref="E1404:F1404"/>
    <mergeCell ref="E1405:F1405"/>
    <mergeCell ref="E1409:F1409"/>
    <mergeCell ref="E1410:F1410"/>
    <mergeCell ref="E1411:F1411"/>
    <mergeCell ref="H1413:I1413"/>
    <mergeCell ref="E1415:F1415"/>
    <mergeCell ref="E1416:F1416"/>
    <mergeCell ref="E1417:F1417"/>
    <mergeCell ref="E1421:F1421"/>
    <mergeCell ref="E1422:F1422"/>
    <mergeCell ref="E1423:F1423"/>
    <mergeCell ref="H1426:I1426"/>
    <mergeCell ref="E1406:F1406"/>
    <mergeCell ref="E1407:F1407"/>
    <mergeCell ref="E1408:F1408"/>
    <mergeCell ref="E1402:F1402"/>
    <mergeCell ref="E1418:F1418"/>
    <mergeCell ref="E1419:F1419"/>
    <mergeCell ref="E1420:F1420"/>
    <mergeCell ref="E1456:F1456"/>
    <mergeCell ref="E1457:F1457"/>
    <mergeCell ref="H1469:I1469"/>
    <mergeCell ref="E1471:F1471"/>
    <mergeCell ref="E1472:F1472"/>
    <mergeCell ref="H1478:I1478"/>
    <mergeCell ref="H1490:I1490"/>
    <mergeCell ref="H1496:I1496"/>
    <mergeCell ref="E1498:F1498"/>
    <mergeCell ref="H1502:I1502"/>
    <mergeCell ref="E1504:F1504"/>
    <mergeCell ref="E1505:F1505"/>
    <mergeCell ref="E1506:F1506"/>
    <mergeCell ref="H1509:I1509"/>
    <mergeCell ref="E1512:F1512"/>
    <mergeCell ref="E1513:F1513"/>
    <mergeCell ref="E1514:F1514"/>
    <mergeCell ref="E1465:F1465"/>
    <mergeCell ref="E1534:F1534"/>
    <mergeCell ref="H1536:I1536"/>
    <mergeCell ref="E1540:F1540"/>
    <mergeCell ref="H1542:I1542"/>
    <mergeCell ref="E1546:F1546"/>
    <mergeCell ref="E1547:F1547"/>
    <mergeCell ref="E1548:F1548"/>
    <mergeCell ref="H1551:I1551"/>
    <mergeCell ref="E1558:F1558"/>
    <mergeCell ref="H1560:I1560"/>
    <mergeCell ref="H1578:I1578"/>
    <mergeCell ref="E1580:F1580"/>
    <mergeCell ref="E1590:F1590"/>
    <mergeCell ref="H1592:I1592"/>
    <mergeCell ref="E1596:F1596"/>
    <mergeCell ref="E1597:F1597"/>
    <mergeCell ref="H1599:I1599"/>
    <mergeCell ref="E1575:F1575"/>
    <mergeCell ref="E1576:F1576"/>
    <mergeCell ref="E1581:F1581"/>
    <mergeCell ref="E1582:F1582"/>
    <mergeCell ref="E1567:F1567"/>
    <mergeCell ref="E1568:F1568"/>
    <mergeCell ref="E1573:F1573"/>
    <mergeCell ref="E1574:F1574"/>
    <mergeCell ref="E1563:F1563"/>
    <mergeCell ref="E1564:F1564"/>
    <mergeCell ref="E1565:F1565"/>
    <mergeCell ref="E1566:F1566"/>
    <mergeCell ref="E1562:F1562"/>
    <mergeCell ref="E1569:F1569"/>
    <mergeCell ref="H1571:I1571"/>
    <mergeCell ref="H1618:I1618"/>
    <mergeCell ref="E1620:F1620"/>
    <mergeCell ref="E1621:F1621"/>
    <mergeCell ref="E1622:F1622"/>
    <mergeCell ref="E1626:F1626"/>
    <mergeCell ref="E1627:F1627"/>
    <mergeCell ref="E1628:F1628"/>
    <mergeCell ref="H1631:I1631"/>
    <mergeCell ref="E1633:F1633"/>
    <mergeCell ref="E1634:F1634"/>
    <mergeCell ref="E1644:F1644"/>
    <mergeCell ref="E1645:F1645"/>
    <mergeCell ref="H1647:I1647"/>
    <mergeCell ref="E1650:F1650"/>
    <mergeCell ref="E1651:F1651"/>
    <mergeCell ref="E1652:F1652"/>
    <mergeCell ref="E1686:F1686"/>
    <mergeCell ref="H1663:I1663"/>
    <mergeCell ref="H1669:I1669"/>
    <mergeCell ref="E1625:F1625"/>
    <mergeCell ref="E1649:F1649"/>
    <mergeCell ref="E1637:F1637"/>
    <mergeCell ref="E1642:F1642"/>
    <mergeCell ref="E1643:F1643"/>
    <mergeCell ref="E1635:F1635"/>
    <mergeCell ref="E1636:F1636"/>
    <mergeCell ref="E1665:F1665"/>
    <mergeCell ref="E1666:F1666"/>
    <mergeCell ref="E1667:F1667"/>
    <mergeCell ref="E1659:F1659"/>
    <mergeCell ref="E1660:F1660"/>
    <mergeCell ref="E1671:F1671"/>
    <mergeCell ref="E1722:F1722"/>
    <mergeCell ref="E1723:F1723"/>
    <mergeCell ref="H1725:I1725"/>
    <mergeCell ref="E1728:F1728"/>
    <mergeCell ref="E1729:F1729"/>
    <mergeCell ref="H1731:I1731"/>
    <mergeCell ref="E1734:F1734"/>
    <mergeCell ref="E1735:F1735"/>
    <mergeCell ref="H1737:I1737"/>
    <mergeCell ref="H1743:I1743"/>
    <mergeCell ref="E1747:F1747"/>
    <mergeCell ref="H1749:I1749"/>
    <mergeCell ref="H1755:I1755"/>
    <mergeCell ref="E1757:F1757"/>
    <mergeCell ref="E1758:F1758"/>
    <mergeCell ref="H1761:I1761"/>
    <mergeCell ref="H1767:I1767"/>
    <mergeCell ref="E1733:F1733"/>
    <mergeCell ref="H1803:I1803"/>
    <mergeCell ref="H1809:I1809"/>
    <mergeCell ref="H1815:I1815"/>
    <mergeCell ref="E1818:F1818"/>
    <mergeCell ref="E1819:F1819"/>
    <mergeCell ref="H1821:I1821"/>
    <mergeCell ref="H1827:I1827"/>
    <mergeCell ref="H1833:I1833"/>
    <mergeCell ref="H1839:I1839"/>
    <mergeCell ref="E1841:F1841"/>
    <mergeCell ref="E1842:F1842"/>
    <mergeCell ref="E1843:F1843"/>
    <mergeCell ref="H1845:I1845"/>
    <mergeCell ref="H1851:I1851"/>
    <mergeCell ref="H1857:I1857"/>
    <mergeCell ref="H1863:I1863"/>
    <mergeCell ref="E1865:F1865"/>
    <mergeCell ref="E1853:F1853"/>
    <mergeCell ref="E1854:F1854"/>
    <mergeCell ref="E1855:F1855"/>
    <mergeCell ref="E1847:F1847"/>
    <mergeCell ref="E1848:F1848"/>
    <mergeCell ref="E1849:F1849"/>
    <mergeCell ref="E1835:F1835"/>
    <mergeCell ref="E1836:F1836"/>
    <mergeCell ref="E1837:F1837"/>
    <mergeCell ref="E1829:F1829"/>
    <mergeCell ref="E1830:F1830"/>
    <mergeCell ref="E1823:F1823"/>
    <mergeCell ref="E1824:F1824"/>
    <mergeCell ref="E1825:F1825"/>
    <mergeCell ref="E1831:F1831"/>
    <mergeCell ref="E1910:F1910"/>
    <mergeCell ref="E1911:F1911"/>
    <mergeCell ref="E1912:F1912"/>
    <mergeCell ref="H1916:I1916"/>
    <mergeCell ref="E1918:F1918"/>
    <mergeCell ref="E1922:F1922"/>
    <mergeCell ref="E1923:F1923"/>
    <mergeCell ref="E1924:F1924"/>
    <mergeCell ref="E1929:F1929"/>
    <mergeCell ref="E1930:F1930"/>
    <mergeCell ref="E1931:F1931"/>
    <mergeCell ref="E1937:F1937"/>
    <mergeCell ref="H1939:I1939"/>
    <mergeCell ref="E1944:F1944"/>
    <mergeCell ref="E1945:F1945"/>
    <mergeCell ref="E1946:F1946"/>
    <mergeCell ref="E1952:F1952"/>
    <mergeCell ref="E1933:F1933"/>
    <mergeCell ref="E1934:F1934"/>
    <mergeCell ref="E1935:F1935"/>
    <mergeCell ref="E1936:F1936"/>
    <mergeCell ref="E1975:F1975"/>
    <mergeCell ref="E1976:F1976"/>
    <mergeCell ref="E2000:F2000"/>
    <mergeCell ref="E2001:F2001"/>
    <mergeCell ref="E2002:F2002"/>
    <mergeCell ref="H2011:I2011"/>
    <mergeCell ref="E2013:F2013"/>
    <mergeCell ref="E2014:F2014"/>
    <mergeCell ref="E2015:F2015"/>
    <mergeCell ref="H2019:I2019"/>
    <mergeCell ref="H2035:I2035"/>
    <mergeCell ref="E2039:F2039"/>
    <mergeCell ref="E2040:F2040"/>
    <mergeCell ref="E2041:F2041"/>
    <mergeCell ref="H2045:I2045"/>
    <mergeCell ref="H2051:I2051"/>
    <mergeCell ref="E2053:F2053"/>
    <mergeCell ref="E2038:F2038"/>
    <mergeCell ref="E2032:F2032"/>
    <mergeCell ref="E2033:F2033"/>
    <mergeCell ref="E2021:F2021"/>
    <mergeCell ref="E2022:F2022"/>
    <mergeCell ref="E2023:F2023"/>
    <mergeCell ref="E2024:F2024"/>
    <mergeCell ref="E2025:F2025"/>
    <mergeCell ref="H2027:I2027"/>
    <mergeCell ref="E2029:F2029"/>
    <mergeCell ref="E2030:F2030"/>
    <mergeCell ref="E2031:F2031"/>
    <mergeCell ref="E1977:F1977"/>
    <mergeCell ref="E1978:F1978"/>
    <mergeCell ref="E1979:F1979"/>
    <mergeCell ref="H2063:I2063"/>
    <mergeCell ref="E2065:F2065"/>
    <mergeCell ref="E2066:F2066"/>
    <mergeCell ref="E2067:F2067"/>
    <mergeCell ref="H2069:I2069"/>
    <mergeCell ref="H2076:I2076"/>
    <mergeCell ref="E2078:F2078"/>
    <mergeCell ref="E2079:F2079"/>
    <mergeCell ref="E2080:F2080"/>
    <mergeCell ref="H2084:I2084"/>
    <mergeCell ref="H2091:I2091"/>
    <mergeCell ref="E2093:F2093"/>
    <mergeCell ref="H2099:I2099"/>
    <mergeCell ref="H2110:I2110"/>
    <mergeCell ref="E2112:F2112"/>
    <mergeCell ref="H2121:I2121"/>
    <mergeCell ref="E2123:F2123"/>
    <mergeCell ref="E2094:F2094"/>
    <mergeCell ref="E2086:F2086"/>
    <mergeCell ref="E2087:F2087"/>
    <mergeCell ref="E2218:F2218"/>
    <mergeCell ref="E2234:F2234"/>
    <mergeCell ref="E2235:F2235"/>
    <mergeCell ref="E2236:F2236"/>
    <mergeCell ref="H2238:I2238"/>
    <mergeCell ref="E2240:F2240"/>
    <mergeCell ref="E2241:F2241"/>
    <mergeCell ref="E2242:F2242"/>
    <mergeCell ref="E2246:F2246"/>
    <mergeCell ref="E2247:F2247"/>
    <mergeCell ref="E2248:F2248"/>
    <mergeCell ref="H2251:I2251"/>
    <mergeCell ref="E2253:F2253"/>
    <mergeCell ref="E2254:F2254"/>
    <mergeCell ref="E2258:F2258"/>
    <mergeCell ref="E2259:F2259"/>
    <mergeCell ref="E2260:F2260"/>
    <mergeCell ref="E2230:F2230"/>
    <mergeCell ref="E2249:F2249"/>
    <mergeCell ref="H2283:I2283"/>
    <mergeCell ref="E2290:F2290"/>
    <mergeCell ref="E2291:F2291"/>
    <mergeCell ref="H2293:I2293"/>
    <mergeCell ref="H2303:I2303"/>
    <mergeCell ref="E2305:F2305"/>
    <mergeCell ref="E2310:F2310"/>
    <mergeCell ref="E2311:F2311"/>
    <mergeCell ref="H2313:I2313"/>
    <mergeCell ref="E2318:F2318"/>
    <mergeCell ref="E2319:F2319"/>
    <mergeCell ref="H2321:I2321"/>
    <mergeCell ref="E2325:F2325"/>
    <mergeCell ref="E2326:F2326"/>
    <mergeCell ref="E2327:F2327"/>
    <mergeCell ref="H2331:I2331"/>
    <mergeCell ref="E2333:F2333"/>
    <mergeCell ref="E2307:F2307"/>
    <mergeCell ref="E2308:F2308"/>
    <mergeCell ref="E2309:F2309"/>
    <mergeCell ref="E2323:F2323"/>
    <mergeCell ref="E2425:F2425"/>
    <mergeCell ref="E2426:F2426"/>
    <mergeCell ref="E2427:F2427"/>
    <mergeCell ref="H2431:I2431"/>
    <mergeCell ref="E2434:F2434"/>
    <mergeCell ref="E2435:F2435"/>
    <mergeCell ref="E2436:F2436"/>
    <mergeCell ref="E2437:F2437"/>
    <mergeCell ref="H2439:I2439"/>
    <mergeCell ref="E2441:F2441"/>
    <mergeCell ref="E2442:F2442"/>
    <mergeCell ref="E2443:F2443"/>
    <mergeCell ref="E2444:F2444"/>
    <mergeCell ref="E2445:F2445"/>
    <mergeCell ref="E2446:F2446"/>
    <mergeCell ref="E2447:F2447"/>
    <mergeCell ref="E2448:F2448"/>
    <mergeCell ref="E2433:F2433"/>
    <mergeCell ref="H2450:I2450"/>
    <mergeCell ref="E2452:F2452"/>
    <mergeCell ref="E2453:F2453"/>
    <mergeCell ref="E2454:F2454"/>
    <mergeCell ref="E2455:F2455"/>
    <mergeCell ref="E2456:F2456"/>
    <mergeCell ref="E2457:F2457"/>
    <mergeCell ref="E2458:F2458"/>
    <mergeCell ref="E2459:F2459"/>
    <mergeCell ref="E2460:F2460"/>
    <mergeCell ref="E2461:F2461"/>
    <mergeCell ref="H2463:I2463"/>
    <mergeCell ref="E2465:F2465"/>
    <mergeCell ref="E2466:F2466"/>
    <mergeCell ref="E2467:F2467"/>
    <mergeCell ref="E2468:F2468"/>
    <mergeCell ref="H2470:I2470"/>
    <mergeCell ref="E2472:F2472"/>
    <mergeCell ref="E2473:F2473"/>
    <mergeCell ref="E2474:F2474"/>
    <mergeCell ref="E2475:F2475"/>
    <mergeCell ref="E2476:F2476"/>
    <mergeCell ref="H2478:I2478"/>
    <mergeCell ref="E2480:F2480"/>
    <mergeCell ref="E2481:F2481"/>
    <mergeCell ref="E2482:F2482"/>
    <mergeCell ref="E2483:F2483"/>
    <mergeCell ref="H2485:I2485"/>
    <mergeCell ref="E2487:F2487"/>
    <mergeCell ref="E2488:F2488"/>
    <mergeCell ref="E2489:F2489"/>
    <mergeCell ref="E2490:F2490"/>
    <mergeCell ref="E2491:F2491"/>
    <mergeCell ref="H2493:I2493"/>
    <mergeCell ref="E2495:F2495"/>
    <mergeCell ref="E2496:F2496"/>
    <mergeCell ref="E2497:F2497"/>
    <mergeCell ref="E2498:F2498"/>
    <mergeCell ref="H2500:I2500"/>
    <mergeCell ref="E2502:F2502"/>
    <mergeCell ref="E2503:F2503"/>
    <mergeCell ref="E2504:F2504"/>
    <mergeCell ref="E2505:F2505"/>
    <mergeCell ref="E2506:F2506"/>
    <mergeCell ref="H2508:I2508"/>
    <mergeCell ref="E2510:F2510"/>
    <mergeCell ref="E2511:F2511"/>
    <mergeCell ref="E2512:F2512"/>
    <mergeCell ref="E2513:F2513"/>
    <mergeCell ref="H2515:I2515"/>
    <mergeCell ref="E2517:F2517"/>
    <mergeCell ref="E2518:F2518"/>
    <mergeCell ref="E2519:F2519"/>
    <mergeCell ref="E2520:F2520"/>
    <mergeCell ref="E2521:F2521"/>
    <mergeCell ref="H2523:I2523"/>
    <mergeCell ref="E2525:F2525"/>
    <mergeCell ref="E2526:F2526"/>
    <mergeCell ref="E2527:F2527"/>
    <mergeCell ref="E2528:F2528"/>
    <mergeCell ref="E2529:F2529"/>
    <mergeCell ref="E2530:F2530"/>
    <mergeCell ref="H2532:I2532"/>
    <mergeCell ref="E2534:F2534"/>
    <mergeCell ref="E2535:F2535"/>
    <mergeCell ref="E2536:F2536"/>
    <mergeCell ref="E2537:F2537"/>
    <mergeCell ref="H2539:I2539"/>
    <mergeCell ref="E2541:F2541"/>
    <mergeCell ref="E2542:F2542"/>
    <mergeCell ref="E2543:F2543"/>
    <mergeCell ref="E2544:F2544"/>
    <mergeCell ref="E2545:F2545"/>
    <mergeCell ref="E2546:F2546"/>
    <mergeCell ref="H2548:I2548"/>
    <mergeCell ref="E2550:F2550"/>
    <mergeCell ref="E2551:F2551"/>
    <mergeCell ref="E2552:F2552"/>
    <mergeCell ref="H2554:I2554"/>
    <mergeCell ref="E2556:F2556"/>
    <mergeCell ref="E2557:F2557"/>
    <mergeCell ref="E2558:F2558"/>
    <mergeCell ref="H2560:I2560"/>
    <mergeCell ref="E2562:F2562"/>
    <mergeCell ref="E2563:F2563"/>
    <mergeCell ref="E2564:F2564"/>
    <mergeCell ref="H2566:I2566"/>
    <mergeCell ref="E2568:F2568"/>
    <mergeCell ref="E2569:F2569"/>
    <mergeCell ref="E2570:F2570"/>
    <mergeCell ref="H2572:I2572"/>
    <mergeCell ref="E2574:F2574"/>
    <mergeCell ref="E2575:F2575"/>
    <mergeCell ref="E2576:F2576"/>
    <mergeCell ref="E2577:F2577"/>
    <mergeCell ref="E2578:F2578"/>
    <mergeCell ref="E2579:F2579"/>
    <mergeCell ref="E2580:F2580"/>
    <mergeCell ref="E2581:F2581"/>
    <mergeCell ref="E2582:F2582"/>
    <mergeCell ref="E2583:F2583"/>
    <mergeCell ref="H2585:I2585"/>
    <mergeCell ref="E2587:F2587"/>
    <mergeCell ref="E2588:F2588"/>
    <mergeCell ref="E2589:F2589"/>
    <mergeCell ref="E2590:F2590"/>
    <mergeCell ref="E2591:F2591"/>
    <mergeCell ref="E2592:F2592"/>
    <mergeCell ref="H2594:I2594"/>
    <mergeCell ref="A2597:C2597"/>
    <mergeCell ref="F2597:G2597"/>
    <mergeCell ref="H2597:J2597"/>
    <mergeCell ref="A2598:C2598"/>
    <mergeCell ref="F2598:G2598"/>
    <mergeCell ref="H2598:J2598"/>
    <mergeCell ref="A2599:C2599"/>
    <mergeCell ref="F2599:G2599"/>
    <mergeCell ref="H2599:J2599"/>
    <mergeCell ref="A2601:J2601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703"/>
  <sheetViews>
    <sheetView tabSelected="1" workbookViewId="0">
      <selection activeCell="A3" sqref="A3:K3"/>
    </sheetView>
  </sheetViews>
  <sheetFormatPr defaultRowHeight="14.25" x14ac:dyDescent="0.2"/>
  <cols>
    <col min="10" max="10" width="10.25" customWidth="1"/>
    <col min="11" max="11" width="17.125" customWidth="1"/>
  </cols>
  <sheetData>
    <row r="1" spans="1:11" ht="43.5" customHeight="1" thickBot="1" x14ac:dyDescent="0.25">
      <c r="A1" s="290" t="s">
        <v>941</v>
      </c>
      <c r="B1" s="291"/>
      <c r="C1" s="291"/>
      <c r="D1" s="291"/>
      <c r="E1" s="291"/>
      <c r="F1" s="291"/>
      <c r="G1" s="292" t="s">
        <v>942</v>
      </c>
      <c r="H1" s="292"/>
      <c r="I1" s="292"/>
      <c r="J1" s="292"/>
      <c r="K1" s="293"/>
    </row>
    <row r="2" spans="1:11" x14ac:dyDescent="0.2">
      <c r="A2" s="294" t="s">
        <v>943</v>
      </c>
      <c r="B2" s="295"/>
      <c r="C2" s="295"/>
      <c r="D2" s="295"/>
      <c r="E2" s="295"/>
      <c r="F2" s="295"/>
      <c r="G2" s="295"/>
      <c r="H2" s="295"/>
      <c r="I2" s="295"/>
      <c r="J2" s="295"/>
      <c r="K2" s="296"/>
    </row>
    <row r="3" spans="1:11" x14ac:dyDescent="0.2">
      <c r="A3" s="297" t="s">
        <v>2185</v>
      </c>
      <c r="B3" s="298"/>
      <c r="C3" s="298"/>
      <c r="D3" s="298"/>
      <c r="E3" s="298"/>
      <c r="F3" s="298"/>
      <c r="G3" s="298"/>
      <c r="H3" s="298"/>
      <c r="I3" s="298"/>
      <c r="J3" s="298"/>
      <c r="K3" s="299"/>
    </row>
    <row r="4" spans="1:11" x14ac:dyDescent="0.2">
      <c r="A4" s="297" t="s">
        <v>944</v>
      </c>
      <c r="B4" s="298"/>
      <c r="C4" s="298"/>
      <c r="D4" s="298"/>
      <c r="E4" s="298"/>
      <c r="F4" s="298"/>
      <c r="G4" s="298"/>
      <c r="H4" s="298"/>
      <c r="I4" s="298"/>
      <c r="J4" s="298"/>
      <c r="K4" s="299"/>
    </row>
    <row r="5" spans="1:11" ht="15" thickBot="1" x14ac:dyDescent="0.25">
      <c r="A5" s="300" t="s">
        <v>945</v>
      </c>
      <c r="B5" s="301"/>
      <c r="C5" s="301"/>
      <c r="D5" s="301"/>
      <c r="E5" s="301"/>
      <c r="F5" s="301"/>
      <c r="G5" s="302" t="s">
        <v>946</v>
      </c>
      <c r="H5" s="301"/>
      <c r="I5" s="301"/>
      <c r="J5" s="301"/>
      <c r="K5" s="303"/>
    </row>
    <row r="6" spans="1:11" ht="15" thickBot="1" x14ac:dyDescent="0.25"/>
    <row r="7" spans="1:11" ht="19.5" thickBot="1" x14ac:dyDescent="0.35">
      <c r="A7" s="269" t="s">
        <v>18</v>
      </c>
      <c r="B7" s="270"/>
      <c r="C7" s="270"/>
      <c r="D7" s="270"/>
      <c r="E7" s="270"/>
      <c r="F7" s="270"/>
      <c r="G7" s="270"/>
      <c r="H7" s="270"/>
      <c r="I7" s="270"/>
      <c r="J7" s="270"/>
      <c r="K7" s="271"/>
    </row>
    <row r="9" spans="1:11" s="129" customFormat="1" ht="15" thickBot="1" x14ac:dyDescent="0.25"/>
    <row r="10" spans="1:11" s="129" customFormat="1" x14ac:dyDescent="0.2">
      <c r="A10" s="255" t="s">
        <v>947</v>
      </c>
      <c r="B10" s="134">
        <v>2</v>
      </c>
      <c r="C10" s="257" t="s">
        <v>948</v>
      </c>
      <c r="D10" s="257"/>
      <c r="E10" s="258" t="s">
        <v>18</v>
      </c>
      <c r="F10" s="258"/>
      <c r="G10" s="258"/>
      <c r="H10" s="258"/>
      <c r="I10" s="258"/>
      <c r="J10" s="258"/>
      <c r="K10" s="259"/>
    </row>
    <row r="11" spans="1:11" s="129" customFormat="1" x14ac:dyDescent="0.2">
      <c r="A11" s="256"/>
      <c r="B11" s="135" t="s">
        <v>949</v>
      </c>
      <c r="C11" s="260" t="s">
        <v>950</v>
      </c>
      <c r="D11" s="260"/>
      <c r="E11" s="261" t="s">
        <v>951</v>
      </c>
      <c r="F11" s="261"/>
      <c r="G11" s="261"/>
      <c r="H11" s="261"/>
      <c r="I11" s="261"/>
      <c r="J11" s="261"/>
      <c r="K11" s="262"/>
    </row>
    <row r="12" spans="1:11" s="129" customFormat="1" x14ac:dyDescent="0.2">
      <c r="A12" s="256"/>
      <c r="B12" s="135" t="s">
        <v>952</v>
      </c>
      <c r="C12" s="260" t="s">
        <v>953</v>
      </c>
      <c r="D12" s="260"/>
      <c r="E12" s="263" t="s">
        <v>34</v>
      </c>
      <c r="F12" s="263"/>
      <c r="G12" s="263"/>
      <c r="H12" s="263"/>
      <c r="I12" s="263"/>
      <c r="J12" s="263"/>
      <c r="K12" s="264"/>
    </row>
    <row r="13" spans="1:11" s="129" customFormat="1" x14ac:dyDescent="0.2">
      <c r="A13" s="265" t="s">
        <v>955</v>
      </c>
      <c r="B13" s="266"/>
      <c r="C13" s="266" t="s">
        <v>1008</v>
      </c>
      <c r="D13" s="266" t="s">
        <v>1007</v>
      </c>
      <c r="E13" s="266" t="s">
        <v>1006</v>
      </c>
      <c r="F13" s="266" t="s">
        <v>958</v>
      </c>
      <c r="G13" s="266" t="s">
        <v>959</v>
      </c>
      <c r="H13" s="266" t="s">
        <v>1010</v>
      </c>
      <c r="I13" s="266" t="s">
        <v>961</v>
      </c>
      <c r="J13" s="266" t="s">
        <v>962</v>
      </c>
      <c r="K13" s="267" t="s">
        <v>963</v>
      </c>
    </row>
    <row r="14" spans="1:11" s="129" customFormat="1" ht="22.5" x14ac:dyDescent="0.2">
      <c r="A14" s="133" t="s">
        <v>1009</v>
      </c>
      <c r="B14" s="130" t="s">
        <v>965</v>
      </c>
      <c r="C14" s="266"/>
      <c r="D14" s="266"/>
      <c r="E14" s="266"/>
      <c r="F14" s="266"/>
      <c r="G14" s="266"/>
      <c r="H14" s="266"/>
      <c r="I14" s="266"/>
      <c r="J14" s="266"/>
      <c r="K14" s="267"/>
    </row>
    <row r="15" spans="1:11" s="129" customFormat="1" x14ac:dyDescent="0.2">
      <c r="A15" s="133">
        <v>4</v>
      </c>
      <c r="B15" s="130"/>
      <c r="C15" s="130">
        <v>5</v>
      </c>
      <c r="D15" s="130">
        <v>4</v>
      </c>
      <c r="E15" s="130">
        <v>6</v>
      </c>
      <c r="F15" s="130"/>
      <c r="G15" s="130"/>
      <c r="H15" s="130">
        <f>A15*C15*D15*E15</f>
        <v>480</v>
      </c>
      <c r="I15" s="130"/>
      <c r="J15" s="130"/>
      <c r="K15" s="132"/>
    </row>
    <row r="16" spans="1:11" s="129" customFormat="1" ht="15" thickBot="1" x14ac:dyDescent="0.25">
      <c r="A16" s="253" t="s">
        <v>967</v>
      </c>
      <c r="B16" s="254"/>
      <c r="C16" s="254"/>
      <c r="D16" s="254"/>
      <c r="E16" s="254"/>
      <c r="F16" s="98"/>
      <c r="G16" s="98"/>
      <c r="H16" s="99">
        <f>SUM(H15)</f>
        <v>480</v>
      </c>
      <c r="I16" s="98"/>
      <c r="J16" s="98"/>
      <c r="K16" s="100"/>
    </row>
    <row r="17" spans="1:11" s="129" customFormat="1" ht="15" thickBot="1" x14ac:dyDescent="0.25"/>
    <row r="18" spans="1:11" x14ac:dyDescent="0.2">
      <c r="A18" s="255" t="s">
        <v>947</v>
      </c>
      <c r="B18" s="91">
        <v>2</v>
      </c>
      <c r="C18" s="257" t="s">
        <v>948</v>
      </c>
      <c r="D18" s="257"/>
      <c r="E18" s="258" t="s">
        <v>18</v>
      </c>
      <c r="F18" s="258"/>
      <c r="G18" s="258"/>
      <c r="H18" s="258"/>
      <c r="I18" s="258"/>
      <c r="J18" s="258"/>
      <c r="K18" s="259"/>
    </row>
    <row r="19" spans="1:11" x14ac:dyDescent="0.2">
      <c r="A19" s="256"/>
      <c r="B19" s="92" t="s">
        <v>949</v>
      </c>
      <c r="C19" s="260" t="s">
        <v>950</v>
      </c>
      <c r="D19" s="260"/>
      <c r="E19" s="261" t="s">
        <v>951</v>
      </c>
      <c r="F19" s="261"/>
      <c r="G19" s="261"/>
      <c r="H19" s="261"/>
      <c r="I19" s="261"/>
      <c r="J19" s="261"/>
      <c r="K19" s="262"/>
    </row>
    <row r="20" spans="1:11" x14ac:dyDescent="0.2">
      <c r="A20" s="256"/>
      <c r="B20" s="92" t="s">
        <v>952</v>
      </c>
      <c r="C20" s="260" t="s">
        <v>953</v>
      </c>
      <c r="D20" s="260"/>
      <c r="E20" s="263" t="s">
        <v>954</v>
      </c>
      <c r="F20" s="263"/>
      <c r="G20" s="263"/>
      <c r="H20" s="263"/>
      <c r="I20" s="263"/>
      <c r="J20" s="263"/>
      <c r="K20" s="264"/>
    </row>
    <row r="21" spans="1:11" x14ac:dyDescent="0.2">
      <c r="A21" s="265" t="s">
        <v>955</v>
      </c>
      <c r="B21" s="266"/>
      <c r="C21" s="266" t="s">
        <v>956</v>
      </c>
      <c r="D21" s="266" t="s">
        <v>957</v>
      </c>
      <c r="E21" s="266" t="s">
        <v>10</v>
      </c>
      <c r="F21" s="266" t="s">
        <v>958</v>
      </c>
      <c r="G21" s="266" t="s">
        <v>959</v>
      </c>
      <c r="H21" s="266" t="s">
        <v>960</v>
      </c>
      <c r="I21" s="266" t="s">
        <v>961</v>
      </c>
      <c r="J21" s="266" t="s">
        <v>962</v>
      </c>
      <c r="K21" s="267" t="s">
        <v>963</v>
      </c>
    </row>
    <row r="22" spans="1:11" x14ac:dyDescent="0.2">
      <c r="A22" s="93" t="s">
        <v>964</v>
      </c>
      <c r="B22" s="94" t="s">
        <v>965</v>
      </c>
      <c r="C22" s="266"/>
      <c r="D22" s="266"/>
      <c r="E22" s="266"/>
      <c r="F22" s="266"/>
      <c r="G22" s="266"/>
      <c r="H22" s="266"/>
      <c r="I22" s="266"/>
      <c r="J22" s="266"/>
      <c r="K22" s="267"/>
    </row>
    <row r="23" spans="1:11" x14ac:dyDescent="0.2">
      <c r="A23" s="95">
        <v>1.5</v>
      </c>
      <c r="B23" s="96"/>
      <c r="C23" s="96" t="s">
        <v>966</v>
      </c>
      <c r="D23" s="96">
        <v>2</v>
      </c>
      <c r="E23" s="96">
        <v>2</v>
      </c>
      <c r="F23" s="96" t="s">
        <v>966</v>
      </c>
      <c r="G23" s="96" t="s">
        <v>966</v>
      </c>
      <c r="H23" s="96">
        <f>A23*D23*E23</f>
        <v>6</v>
      </c>
      <c r="I23" s="96" t="s">
        <v>966</v>
      </c>
      <c r="J23" s="96"/>
      <c r="K23" s="97"/>
    </row>
    <row r="24" spans="1:11" ht="15" thickBot="1" x14ac:dyDescent="0.25">
      <c r="A24" s="253" t="s">
        <v>967</v>
      </c>
      <c r="B24" s="254"/>
      <c r="C24" s="254"/>
      <c r="D24" s="254"/>
      <c r="E24" s="254"/>
      <c r="F24" s="98"/>
      <c r="G24" s="98"/>
      <c r="H24" s="99">
        <f>SUM(H23:H23)</f>
        <v>6</v>
      </c>
      <c r="I24" s="98"/>
      <c r="J24" s="98"/>
      <c r="K24" s="100"/>
    </row>
    <row r="25" spans="1:11" ht="15" thickBot="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</row>
    <row r="26" spans="1:11" x14ac:dyDescent="0.2">
      <c r="A26" s="304" t="s">
        <v>947</v>
      </c>
      <c r="B26" s="91">
        <v>2</v>
      </c>
      <c r="C26" s="272" t="s">
        <v>948</v>
      </c>
      <c r="D26" s="273"/>
      <c r="E26" s="274" t="s">
        <v>18</v>
      </c>
      <c r="F26" s="275"/>
      <c r="G26" s="275"/>
      <c r="H26" s="275"/>
      <c r="I26" s="275"/>
      <c r="J26" s="275"/>
      <c r="K26" s="276"/>
    </row>
    <row r="27" spans="1:11" x14ac:dyDescent="0.2">
      <c r="A27" s="305"/>
      <c r="B27" s="92"/>
      <c r="C27" s="307" t="s">
        <v>950</v>
      </c>
      <c r="D27" s="308"/>
      <c r="E27" s="309" t="s">
        <v>969</v>
      </c>
      <c r="F27" s="310"/>
      <c r="G27" s="310"/>
      <c r="H27" s="310"/>
      <c r="I27" s="310"/>
      <c r="J27" s="310"/>
      <c r="K27" s="311"/>
    </row>
    <row r="28" spans="1:11" x14ac:dyDescent="0.2">
      <c r="A28" s="306"/>
      <c r="B28" s="92"/>
      <c r="C28" s="307" t="s">
        <v>953</v>
      </c>
      <c r="D28" s="308"/>
      <c r="E28" s="287" t="s">
        <v>970</v>
      </c>
      <c r="F28" s="288"/>
      <c r="G28" s="288"/>
      <c r="H28" s="288"/>
      <c r="I28" s="288"/>
      <c r="J28" s="288"/>
      <c r="K28" s="289"/>
    </row>
    <row r="29" spans="1:11" x14ac:dyDescent="0.2">
      <c r="A29" s="285" t="s">
        <v>955</v>
      </c>
      <c r="B29" s="286"/>
      <c r="C29" s="268" t="s">
        <v>956</v>
      </c>
      <c r="D29" s="268" t="s">
        <v>957</v>
      </c>
      <c r="E29" s="268" t="s">
        <v>10</v>
      </c>
      <c r="F29" s="268" t="s">
        <v>971</v>
      </c>
      <c r="G29" s="268" t="s">
        <v>959</v>
      </c>
      <c r="H29" s="268" t="s">
        <v>960</v>
      </c>
      <c r="I29" s="268" t="s">
        <v>961</v>
      </c>
      <c r="J29" s="268" t="s">
        <v>962</v>
      </c>
      <c r="K29" s="280" t="s">
        <v>963</v>
      </c>
    </row>
    <row r="30" spans="1:11" x14ac:dyDescent="0.2">
      <c r="A30" s="93" t="s">
        <v>964</v>
      </c>
      <c r="B30" s="94" t="s">
        <v>965</v>
      </c>
      <c r="C30" s="279"/>
      <c r="D30" s="279"/>
      <c r="E30" s="279"/>
      <c r="F30" s="279"/>
      <c r="G30" s="279"/>
      <c r="H30" s="279"/>
      <c r="I30" s="279"/>
      <c r="J30" s="279"/>
      <c r="K30" s="281"/>
    </row>
    <row r="31" spans="1:11" x14ac:dyDescent="0.2">
      <c r="A31" s="93">
        <v>0.9</v>
      </c>
      <c r="B31" s="94"/>
      <c r="C31" s="104"/>
      <c r="D31" s="104">
        <v>2.1</v>
      </c>
      <c r="E31" s="96">
        <v>2</v>
      </c>
      <c r="F31" s="104"/>
      <c r="G31" s="104"/>
      <c r="H31" s="104">
        <f t="shared" ref="H31:H32" si="0">E31*D31*A31</f>
        <v>3.7800000000000002</v>
      </c>
      <c r="I31" s="104"/>
      <c r="J31" s="104"/>
      <c r="K31" s="97" t="s">
        <v>1000</v>
      </c>
    </row>
    <row r="32" spans="1:11" x14ac:dyDescent="0.2">
      <c r="A32" s="93">
        <v>1.8</v>
      </c>
      <c r="B32" s="94"/>
      <c r="C32" s="104"/>
      <c r="D32" s="104">
        <v>0.6</v>
      </c>
      <c r="E32" s="96">
        <v>4</v>
      </c>
      <c r="F32" s="104"/>
      <c r="G32" s="104"/>
      <c r="H32" s="104">
        <f t="shared" si="0"/>
        <v>4.32</v>
      </c>
      <c r="I32" s="104"/>
      <c r="J32" s="104"/>
      <c r="K32" s="97" t="s">
        <v>1001</v>
      </c>
    </row>
    <row r="33" spans="1:12" ht="15" thickBot="1" x14ac:dyDescent="0.25">
      <c r="A33" s="282" t="s">
        <v>967</v>
      </c>
      <c r="B33" s="283"/>
      <c r="C33" s="283"/>
      <c r="D33" s="283"/>
      <c r="E33" s="284"/>
      <c r="F33" s="98"/>
      <c r="G33" s="98"/>
      <c r="H33" s="99">
        <f>SUM(H31:H32)</f>
        <v>8.1000000000000014</v>
      </c>
      <c r="I33" s="98"/>
      <c r="J33" s="98"/>
      <c r="K33" s="100"/>
    </row>
    <row r="34" spans="1:12" ht="15" thickBo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</row>
    <row r="35" spans="1:12" s="101" customFormat="1" x14ac:dyDescent="0.2">
      <c r="A35" s="255" t="s">
        <v>947</v>
      </c>
      <c r="B35" s="91">
        <v>2</v>
      </c>
      <c r="C35" s="257" t="s">
        <v>948</v>
      </c>
      <c r="D35" s="257"/>
      <c r="E35" s="258" t="s">
        <v>18</v>
      </c>
      <c r="F35" s="258"/>
      <c r="G35" s="258"/>
      <c r="H35" s="258"/>
      <c r="I35" s="258"/>
      <c r="J35" s="258"/>
      <c r="K35" s="259"/>
      <c r="L35" s="105"/>
    </row>
    <row r="36" spans="1:12" s="101" customFormat="1" x14ac:dyDescent="0.2">
      <c r="A36" s="256"/>
      <c r="B36" s="92"/>
      <c r="C36" s="260" t="s">
        <v>950</v>
      </c>
      <c r="D36" s="260"/>
      <c r="E36" s="261" t="s">
        <v>969</v>
      </c>
      <c r="F36" s="261"/>
      <c r="G36" s="261"/>
      <c r="H36" s="261"/>
      <c r="I36" s="261"/>
      <c r="J36" s="261"/>
      <c r="K36" s="262"/>
      <c r="L36" s="105"/>
    </row>
    <row r="37" spans="1:12" s="101" customFormat="1" x14ac:dyDescent="0.2">
      <c r="A37" s="256"/>
      <c r="B37" s="92"/>
      <c r="C37" s="260" t="s">
        <v>953</v>
      </c>
      <c r="D37" s="260"/>
      <c r="E37" s="263" t="s">
        <v>1064</v>
      </c>
      <c r="F37" s="263"/>
      <c r="G37" s="263"/>
      <c r="H37" s="263"/>
      <c r="I37" s="263"/>
      <c r="J37" s="263"/>
      <c r="K37" s="264"/>
      <c r="L37" s="105"/>
    </row>
    <row r="38" spans="1:12" s="101" customFormat="1" x14ac:dyDescent="0.2">
      <c r="A38" s="265" t="s">
        <v>955</v>
      </c>
      <c r="B38" s="266"/>
      <c r="C38" s="266" t="s">
        <v>956</v>
      </c>
      <c r="D38" s="266" t="s">
        <v>957</v>
      </c>
      <c r="E38" s="266" t="s">
        <v>10</v>
      </c>
      <c r="F38" s="266" t="s">
        <v>958</v>
      </c>
      <c r="G38" s="266" t="s">
        <v>959</v>
      </c>
      <c r="H38" s="266" t="s">
        <v>960</v>
      </c>
      <c r="I38" s="266" t="s">
        <v>961</v>
      </c>
      <c r="J38" s="266" t="s">
        <v>962</v>
      </c>
      <c r="K38" s="267" t="s">
        <v>963</v>
      </c>
      <c r="L38" s="105"/>
    </row>
    <row r="39" spans="1:12" s="101" customFormat="1" x14ac:dyDescent="0.2">
      <c r="A39" s="93" t="s">
        <v>964</v>
      </c>
      <c r="B39" s="94" t="s">
        <v>965</v>
      </c>
      <c r="C39" s="266"/>
      <c r="D39" s="266"/>
      <c r="E39" s="266"/>
      <c r="F39" s="266"/>
      <c r="G39" s="266"/>
      <c r="H39" s="266"/>
      <c r="I39" s="266"/>
      <c r="J39" s="266"/>
      <c r="K39" s="267"/>
      <c r="L39" s="105"/>
    </row>
    <row r="40" spans="1:12" s="101" customFormat="1" x14ac:dyDescent="0.2">
      <c r="A40" s="95">
        <v>1.81</v>
      </c>
      <c r="B40" s="96"/>
      <c r="C40" s="96"/>
      <c r="D40" s="96">
        <v>2.7</v>
      </c>
      <c r="E40" s="96">
        <v>2</v>
      </c>
      <c r="F40" s="96"/>
      <c r="G40" s="96"/>
      <c r="H40" s="96">
        <f t="shared" ref="H40:H42" si="1">E40*D40*A40</f>
        <v>9.7740000000000009</v>
      </c>
      <c r="I40" s="96" t="s">
        <v>966</v>
      </c>
      <c r="J40" s="96"/>
      <c r="K40" s="97" t="s">
        <v>981</v>
      </c>
      <c r="L40" s="105"/>
    </row>
    <row r="41" spans="1:12" s="101" customFormat="1" x14ac:dyDescent="0.2">
      <c r="A41" s="95">
        <v>1.81</v>
      </c>
      <c r="B41" s="96"/>
      <c r="C41" s="96"/>
      <c r="D41" s="96">
        <v>2.7</v>
      </c>
      <c r="E41" s="96">
        <v>2</v>
      </c>
      <c r="F41" s="96"/>
      <c r="G41" s="96"/>
      <c r="H41" s="96">
        <f t="shared" si="1"/>
        <v>9.7740000000000009</v>
      </c>
      <c r="I41" s="96" t="s">
        <v>966</v>
      </c>
      <c r="J41" s="96"/>
      <c r="K41" s="97" t="s">
        <v>981</v>
      </c>
      <c r="L41" s="105"/>
    </row>
    <row r="42" spans="1:12" s="101" customFormat="1" x14ac:dyDescent="0.2">
      <c r="A42" s="95"/>
      <c r="B42" s="96"/>
      <c r="C42" s="96"/>
      <c r="D42" s="96"/>
      <c r="E42" s="96">
        <v>1</v>
      </c>
      <c r="F42" s="96"/>
      <c r="G42" s="96"/>
      <c r="H42" s="96">
        <f t="shared" si="1"/>
        <v>0</v>
      </c>
      <c r="I42" s="96" t="s">
        <v>966</v>
      </c>
      <c r="J42" s="96"/>
      <c r="K42" s="97"/>
      <c r="L42" s="105"/>
    </row>
    <row r="43" spans="1:12" s="101" customFormat="1" x14ac:dyDescent="0.2">
      <c r="A43" s="95"/>
      <c r="B43" s="96" t="s">
        <v>966</v>
      </c>
      <c r="C43" s="96"/>
      <c r="D43" s="96" t="s">
        <v>966</v>
      </c>
      <c r="E43" s="96"/>
      <c r="F43" s="96" t="s">
        <v>966</v>
      </c>
      <c r="G43" s="96" t="s">
        <v>966</v>
      </c>
      <c r="H43" s="96" t="s">
        <v>966</v>
      </c>
      <c r="I43" s="96" t="s">
        <v>966</v>
      </c>
      <c r="J43" s="96"/>
      <c r="K43" s="97"/>
      <c r="L43" s="105"/>
    </row>
    <row r="44" spans="1:12" s="101" customFormat="1" ht="15" thickBot="1" x14ac:dyDescent="0.25">
      <c r="A44" s="253" t="s">
        <v>967</v>
      </c>
      <c r="B44" s="254"/>
      <c r="C44" s="254"/>
      <c r="D44" s="254"/>
      <c r="E44" s="254"/>
      <c r="F44" s="98"/>
      <c r="G44" s="98">
        <f>SUM(G40:G43)</f>
        <v>0</v>
      </c>
      <c r="H44" s="99">
        <f>SUM(H40:H43)</f>
        <v>19.548000000000002</v>
      </c>
      <c r="I44" s="98"/>
      <c r="J44" s="98"/>
      <c r="K44" s="100"/>
      <c r="L44" s="105"/>
    </row>
    <row r="45" spans="1:12" ht="15" thickBot="1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</row>
    <row r="46" spans="1:12" s="101" customFormat="1" x14ac:dyDescent="0.2">
      <c r="A46" s="255" t="s">
        <v>947</v>
      </c>
      <c r="B46" s="91">
        <v>2</v>
      </c>
      <c r="C46" s="257" t="s">
        <v>948</v>
      </c>
      <c r="D46" s="257"/>
      <c r="E46" s="258" t="s">
        <v>18</v>
      </c>
      <c r="F46" s="258"/>
      <c r="G46" s="258"/>
      <c r="H46" s="258"/>
      <c r="I46" s="258"/>
      <c r="J46" s="258"/>
      <c r="K46" s="259"/>
      <c r="L46" s="105"/>
    </row>
    <row r="47" spans="1:12" s="101" customFormat="1" x14ac:dyDescent="0.2">
      <c r="A47" s="256"/>
      <c r="B47" s="92"/>
      <c r="C47" s="260" t="s">
        <v>950</v>
      </c>
      <c r="D47" s="260"/>
      <c r="E47" s="261" t="s">
        <v>969</v>
      </c>
      <c r="F47" s="261"/>
      <c r="G47" s="261"/>
      <c r="H47" s="261"/>
      <c r="I47" s="261"/>
      <c r="J47" s="261"/>
      <c r="K47" s="262"/>
      <c r="L47" s="105"/>
    </row>
    <row r="48" spans="1:12" s="101" customFormat="1" x14ac:dyDescent="0.2">
      <c r="A48" s="256"/>
      <c r="B48" s="92"/>
      <c r="C48" s="260" t="s">
        <v>953</v>
      </c>
      <c r="D48" s="260"/>
      <c r="E48" s="263" t="s">
        <v>1063</v>
      </c>
      <c r="F48" s="263"/>
      <c r="G48" s="263"/>
      <c r="H48" s="263"/>
      <c r="I48" s="263"/>
      <c r="J48" s="263"/>
      <c r="K48" s="264"/>
      <c r="L48" s="105"/>
    </row>
    <row r="49" spans="1:12" s="101" customFormat="1" x14ac:dyDescent="0.2">
      <c r="A49" s="265" t="s">
        <v>955</v>
      </c>
      <c r="B49" s="266"/>
      <c r="C49" s="266" t="s">
        <v>956</v>
      </c>
      <c r="D49" s="266" t="s">
        <v>957</v>
      </c>
      <c r="E49" s="266" t="s">
        <v>10</v>
      </c>
      <c r="F49" s="266" t="s">
        <v>958</v>
      </c>
      <c r="G49" s="266" t="s">
        <v>959</v>
      </c>
      <c r="H49" s="266" t="s">
        <v>960</v>
      </c>
      <c r="I49" s="266" t="s">
        <v>961</v>
      </c>
      <c r="J49" s="266" t="s">
        <v>962</v>
      </c>
      <c r="K49" s="267" t="s">
        <v>963</v>
      </c>
      <c r="L49" s="105"/>
    </row>
    <row r="50" spans="1:12" s="101" customFormat="1" x14ac:dyDescent="0.2">
      <c r="A50" s="93" t="s">
        <v>964</v>
      </c>
      <c r="B50" s="94" t="s">
        <v>965</v>
      </c>
      <c r="C50" s="266"/>
      <c r="D50" s="266"/>
      <c r="E50" s="266"/>
      <c r="F50" s="266"/>
      <c r="G50" s="266"/>
      <c r="H50" s="266"/>
      <c r="I50" s="266"/>
      <c r="J50" s="266"/>
      <c r="K50" s="267"/>
      <c r="L50" s="105"/>
    </row>
    <row r="51" spans="1:12" s="101" customFormat="1" x14ac:dyDescent="0.2">
      <c r="A51" s="95">
        <v>1.81</v>
      </c>
      <c r="B51" s="96"/>
      <c r="C51" s="96">
        <v>1.81</v>
      </c>
      <c r="D51" s="96"/>
      <c r="E51" s="96">
        <v>1</v>
      </c>
      <c r="F51" s="96"/>
      <c r="G51" s="96"/>
      <c r="H51" s="96">
        <f>E51*C51*A51</f>
        <v>3.2761</v>
      </c>
      <c r="I51" s="96" t="s">
        <v>966</v>
      </c>
      <c r="J51" s="96" t="s">
        <v>1003</v>
      </c>
      <c r="K51" s="97" t="s">
        <v>981</v>
      </c>
      <c r="L51" s="105"/>
    </row>
    <row r="52" spans="1:12" s="101" customFormat="1" x14ac:dyDescent="0.2">
      <c r="A52" s="95">
        <v>6.25</v>
      </c>
      <c r="B52" s="96"/>
      <c r="C52" s="96">
        <v>9.5299999999999994</v>
      </c>
      <c r="D52" s="96"/>
      <c r="E52" s="96">
        <v>1</v>
      </c>
      <c r="F52" s="96"/>
      <c r="G52" s="96"/>
      <c r="H52" s="96">
        <f>E52*C52*A52</f>
        <v>59.562499999999993</v>
      </c>
      <c r="I52" s="96" t="s">
        <v>966</v>
      </c>
      <c r="J52" s="96" t="s">
        <v>1003</v>
      </c>
      <c r="K52" s="97" t="s">
        <v>1002</v>
      </c>
      <c r="L52" s="105"/>
    </row>
    <row r="53" spans="1:12" s="101" customFormat="1" x14ac:dyDescent="0.2">
      <c r="A53" s="95">
        <v>6.1</v>
      </c>
      <c r="B53" s="96"/>
      <c r="C53" s="96">
        <v>5.53</v>
      </c>
      <c r="D53" s="96"/>
      <c r="E53" s="96">
        <v>1</v>
      </c>
      <c r="F53" s="96"/>
      <c r="G53" s="96"/>
      <c r="H53" s="96">
        <f>E53*C53*A53</f>
        <v>33.732999999999997</v>
      </c>
      <c r="I53" s="96"/>
      <c r="J53" s="96" t="s">
        <v>1004</v>
      </c>
      <c r="K53" s="97" t="s">
        <v>1002</v>
      </c>
      <c r="L53" s="105"/>
    </row>
    <row r="54" spans="1:12" s="101" customFormat="1" x14ac:dyDescent="0.2">
      <c r="A54" s="95"/>
      <c r="B54" s="96"/>
      <c r="C54" s="96"/>
      <c r="D54" s="96"/>
      <c r="E54" s="96">
        <v>1</v>
      </c>
      <c r="F54" s="96"/>
      <c r="G54" s="96"/>
      <c r="H54" s="96">
        <v>450</v>
      </c>
      <c r="I54" s="96" t="s">
        <v>966</v>
      </c>
      <c r="J54" s="96"/>
      <c r="K54" s="97" t="s">
        <v>1011</v>
      </c>
      <c r="L54" s="105"/>
    </row>
    <row r="55" spans="1:12" s="101" customFormat="1" x14ac:dyDescent="0.2">
      <c r="A55" s="95"/>
      <c r="B55" s="96" t="s">
        <v>966</v>
      </c>
      <c r="C55" s="96"/>
      <c r="D55" s="96" t="s">
        <v>966</v>
      </c>
      <c r="E55" s="96"/>
      <c r="F55" s="96" t="s">
        <v>966</v>
      </c>
      <c r="G55" s="96" t="s">
        <v>966</v>
      </c>
      <c r="H55" s="96" t="s">
        <v>966</v>
      </c>
      <c r="I55" s="96" t="s">
        <v>966</v>
      </c>
      <c r="J55" s="96"/>
      <c r="K55" s="97"/>
      <c r="L55" s="105"/>
    </row>
    <row r="56" spans="1:12" s="101" customFormat="1" ht="15" thickBot="1" x14ac:dyDescent="0.25">
      <c r="A56" s="253" t="s">
        <v>967</v>
      </c>
      <c r="B56" s="254"/>
      <c r="C56" s="254"/>
      <c r="D56" s="254"/>
      <c r="E56" s="254"/>
      <c r="F56" s="98"/>
      <c r="G56" s="98">
        <f>SUM(G51:G55)</f>
        <v>0</v>
      </c>
      <c r="H56" s="99">
        <f>SUM(H51:H55)</f>
        <v>546.57159999999999</v>
      </c>
      <c r="I56" s="98"/>
      <c r="J56" s="98"/>
      <c r="K56" s="100"/>
      <c r="L56" s="105"/>
    </row>
    <row r="57" spans="1:12" ht="15" thickBot="1" x14ac:dyDescent="0.25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</row>
    <row r="58" spans="1:12" s="101" customFormat="1" x14ac:dyDescent="0.2">
      <c r="A58" s="255" t="s">
        <v>947</v>
      </c>
      <c r="B58" s="91">
        <v>2</v>
      </c>
      <c r="C58" s="257" t="s">
        <v>948</v>
      </c>
      <c r="D58" s="257"/>
      <c r="E58" s="258" t="s">
        <v>18</v>
      </c>
      <c r="F58" s="258"/>
      <c r="G58" s="258"/>
      <c r="H58" s="258"/>
      <c r="I58" s="258"/>
      <c r="J58" s="258"/>
      <c r="K58" s="259"/>
      <c r="L58" s="105"/>
    </row>
    <row r="59" spans="1:12" s="101" customFormat="1" x14ac:dyDescent="0.2">
      <c r="A59" s="256"/>
      <c r="B59" s="92"/>
      <c r="C59" s="260" t="s">
        <v>950</v>
      </c>
      <c r="D59" s="260"/>
      <c r="E59" s="261" t="s">
        <v>969</v>
      </c>
      <c r="F59" s="261"/>
      <c r="G59" s="261"/>
      <c r="H59" s="261"/>
      <c r="I59" s="261"/>
      <c r="J59" s="261"/>
      <c r="K59" s="262"/>
      <c r="L59" s="105"/>
    </row>
    <row r="60" spans="1:12" s="101" customFormat="1" x14ac:dyDescent="0.2">
      <c r="A60" s="256"/>
      <c r="B60" s="92"/>
      <c r="C60" s="260" t="s">
        <v>953</v>
      </c>
      <c r="D60" s="260"/>
      <c r="E60" s="263" t="s">
        <v>1005</v>
      </c>
      <c r="F60" s="263"/>
      <c r="G60" s="263"/>
      <c r="H60" s="263"/>
      <c r="I60" s="263"/>
      <c r="J60" s="263"/>
      <c r="K60" s="264"/>
      <c r="L60" s="105"/>
    </row>
    <row r="61" spans="1:12" s="101" customFormat="1" x14ac:dyDescent="0.2">
      <c r="A61" s="265" t="s">
        <v>955</v>
      </c>
      <c r="B61" s="266"/>
      <c r="C61" s="266" t="s">
        <v>956</v>
      </c>
      <c r="D61" s="266" t="s">
        <v>957</v>
      </c>
      <c r="E61" s="266" t="s">
        <v>10</v>
      </c>
      <c r="F61" s="266" t="s">
        <v>958</v>
      </c>
      <c r="G61" s="266" t="s">
        <v>959</v>
      </c>
      <c r="H61" s="266" t="s">
        <v>960</v>
      </c>
      <c r="I61" s="266" t="s">
        <v>961</v>
      </c>
      <c r="J61" s="266" t="s">
        <v>962</v>
      </c>
      <c r="K61" s="267" t="s">
        <v>963</v>
      </c>
      <c r="L61" s="105"/>
    </row>
    <row r="62" spans="1:12" s="101" customFormat="1" x14ac:dyDescent="0.2">
      <c r="A62" s="93" t="s">
        <v>964</v>
      </c>
      <c r="B62" s="94" t="s">
        <v>965</v>
      </c>
      <c r="C62" s="266"/>
      <c r="D62" s="266"/>
      <c r="E62" s="266"/>
      <c r="F62" s="266"/>
      <c r="G62" s="266"/>
      <c r="H62" s="266"/>
      <c r="I62" s="266"/>
      <c r="J62" s="266"/>
      <c r="K62" s="267"/>
      <c r="L62" s="105"/>
    </row>
    <row r="63" spans="1:12" s="101" customFormat="1" x14ac:dyDescent="0.2">
      <c r="A63" s="95">
        <v>6.1</v>
      </c>
      <c r="B63" s="96"/>
      <c r="C63" s="96">
        <v>5.6</v>
      </c>
      <c r="D63" s="96"/>
      <c r="E63" s="96">
        <v>1</v>
      </c>
      <c r="F63" s="96"/>
      <c r="G63" s="96"/>
      <c r="H63" s="96">
        <f>A63*C63*E63</f>
        <v>34.159999999999997</v>
      </c>
      <c r="I63" s="96" t="s">
        <v>966</v>
      </c>
      <c r="J63" s="96" t="s">
        <v>1004</v>
      </c>
      <c r="K63" s="97" t="s">
        <v>1002</v>
      </c>
      <c r="L63" s="105"/>
    </row>
    <row r="64" spans="1:12" s="101" customFormat="1" x14ac:dyDescent="0.2">
      <c r="A64" s="95"/>
      <c r="B64" s="96"/>
      <c r="C64" s="96"/>
      <c r="D64" s="96"/>
      <c r="E64" s="96">
        <v>1</v>
      </c>
      <c r="F64" s="96"/>
      <c r="G64" s="96"/>
      <c r="H64" s="96">
        <f t="shared" ref="H64:H65" si="2">A64*C64*E64</f>
        <v>0</v>
      </c>
      <c r="I64" s="96" t="s">
        <v>966</v>
      </c>
      <c r="J64" s="96"/>
      <c r="K64" s="97"/>
      <c r="L64" s="105"/>
    </row>
    <row r="65" spans="1:12" s="101" customFormat="1" x14ac:dyDescent="0.2">
      <c r="A65" s="95"/>
      <c r="B65" s="96"/>
      <c r="C65" s="96"/>
      <c r="D65" s="96"/>
      <c r="E65" s="96">
        <v>1</v>
      </c>
      <c r="F65" s="96"/>
      <c r="G65" s="96"/>
      <c r="H65" s="96">
        <f t="shared" si="2"/>
        <v>0</v>
      </c>
      <c r="I65" s="96" t="s">
        <v>966</v>
      </c>
      <c r="J65" s="96"/>
      <c r="K65" s="97"/>
      <c r="L65" s="105"/>
    </row>
    <row r="66" spans="1:12" s="101" customFormat="1" x14ac:dyDescent="0.2">
      <c r="A66" s="95"/>
      <c r="B66" s="96" t="s">
        <v>966</v>
      </c>
      <c r="C66" s="96"/>
      <c r="D66" s="96" t="s">
        <v>966</v>
      </c>
      <c r="E66" s="96"/>
      <c r="F66" s="96" t="s">
        <v>966</v>
      </c>
      <c r="G66" s="96" t="s">
        <v>966</v>
      </c>
      <c r="H66" s="96" t="s">
        <v>966</v>
      </c>
      <c r="I66" s="96" t="s">
        <v>966</v>
      </c>
      <c r="J66" s="96"/>
      <c r="K66" s="97"/>
      <c r="L66" s="105"/>
    </row>
    <row r="67" spans="1:12" s="101" customFormat="1" ht="15" thickBot="1" x14ac:dyDescent="0.25">
      <c r="A67" s="253" t="s">
        <v>967</v>
      </c>
      <c r="B67" s="254"/>
      <c r="C67" s="254"/>
      <c r="D67" s="254"/>
      <c r="E67" s="254"/>
      <c r="F67" s="98"/>
      <c r="G67" s="98">
        <f>SUM(G63:G66)</f>
        <v>0</v>
      </c>
      <c r="H67" s="99">
        <f>SUM(H63:H66)</f>
        <v>34.159999999999997</v>
      </c>
      <c r="I67" s="98"/>
      <c r="J67" s="98"/>
      <c r="K67" s="100"/>
      <c r="L67" s="105"/>
    </row>
    <row r="68" spans="1:12" ht="15" thickBot="1" x14ac:dyDescent="0.25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</row>
    <row r="69" spans="1:12" s="101" customFormat="1" x14ac:dyDescent="0.2">
      <c r="A69" s="255" t="s">
        <v>947</v>
      </c>
      <c r="B69" s="91">
        <v>2</v>
      </c>
      <c r="C69" s="257" t="s">
        <v>948</v>
      </c>
      <c r="D69" s="257"/>
      <c r="E69" s="258" t="s">
        <v>18</v>
      </c>
      <c r="F69" s="258"/>
      <c r="G69" s="258"/>
      <c r="H69" s="258"/>
      <c r="I69" s="258"/>
      <c r="J69" s="258"/>
      <c r="K69" s="259"/>
      <c r="L69" s="105"/>
    </row>
    <row r="70" spans="1:12" s="101" customFormat="1" x14ac:dyDescent="0.2">
      <c r="A70" s="256"/>
      <c r="B70" s="92"/>
      <c r="C70" s="260" t="s">
        <v>950</v>
      </c>
      <c r="D70" s="260"/>
      <c r="E70" s="261" t="s">
        <v>969</v>
      </c>
      <c r="F70" s="261"/>
      <c r="G70" s="261"/>
      <c r="H70" s="261"/>
      <c r="I70" s="261"/>
      <c r="J70" s="261"/>
      <c r="K70" s="262"/>
      <c r="L70" s="105"/>
    </row>
    <row r="71" spans="1:12" s="101" customFormat="1" x14ac:dyDescent="0.2">
      <c r="A71" s="256"/>
      <c r="B71" s="92"/>
      <c r="C71" s="260" t="s">
        <v>953</v>
      </c>
      <c r="D71" s="260"/>
      <c r="E71" s="263" t="s">
        <v>1065</v>
      </c>
      <c r="F71" s="263"/>
      <c r="G71" s="263"/>
      <c r="H71" s="263"/>
      <c r="I71" s="263"/>
      <c r="J71" s="263"/>
      <c r="K71" s="264"/>
      <c r="L71" s="105"/>
    </row>
    <row r="72" spans="1:12" s="101" customFormat="1" x14ac:dyDescent="0.2">
      <c r="A72" s="265" t="s">
        <v>955</v>
      </c>
      <c r="B72" s="266"/>
      <c r="C72" s="266" t="s">
        <v>956</v>
      </c>
      <c r="D72" s="266" t="s">
        <v>957</v>
      </c>
      <c r="E72" s="266" t="s">
        <v>10</v>
      </c>
      <c r="F72" s="266" t="s">
        <v>958</v>
      </c>
      <c r="G72" s="266" t="s">
        <v>959</v>
      </c>
      <c r="H72" s="266" t="s">
        <v>960</v>
      </c>
      <c r="I72" s="266" t="s">
        <v>961</v>
      </c>
      <c r="J72" s="266" t="s">
        <v>962</v>
      </c>
      <c r="K72" s="267" t="s">
        <v>963</v>
      </c>
      <c r="L72" s="105"/>
    </row>
    <row r="73" spans="1:12" s="101" customFormat="1" x14ac:dyDescent="0.2">
      <c r="A73" s="93" t="s">
        <v>964</v>
      </c>
      <c r="B73" s="94" t="s">
        <v>965</v>
      </c>
      <c r="C73" s="266"/>
      <c r="D73" s="266"/>
      <c r="E73" s="266"/>
      <c r="F73" s="266"/>
      <c r="G73" s="266"/>
      <c r="H73" s="266"/>
      <c r="I73" s="266"/>
      <c r="J73" s="266"/>
      <c r="K73" s="267"/>
      <c r="L73" s="105"/>
    </row>
    <row r="74" spans="1:12" s="101" customFormat="1" x14ac:dyDescent="0.2">
      <c r="A74" s="95">
        <v>2.1</v>
      </c>
      <c r="B74" s="96"/>
      <c r="C74" s="96"/>
      <c r="D74" s="96">
        <v>1.8</v>
      </c>
      <c r="E74" s="96">
        <v>1</v>
      </c>
      <c r="F74" s="96"/>
      <c r="G74" s="96"/>
      <c r="H74" s="96">
        <f>E74*D74*A74</f>
        <v>3.7800000000000002</v>
      </c>
      <c r="I74" s="96" t="s">
        <v>966</v>
      </c>
      <c r="J74" s="96"/>
      <c r="K74" s="97" t="s">
        <v>1067</v>
      </c>
      <c r="L74" s="105"/>
    </row>
    <row r="75" spans="1:12" s="101" customFormat="1" x14ac:dyDescent="0.2">
      <c r="A75" s="95">
        <v>1</v>
      </c>
      <c r="B75" s="96"/>
      <c r="C75" s="96"/>
      <c r="D75" s="96">
        <v>0.8</v>
      </c>
      <c r="E75" s="96">
        <v>1</v>
      </c>
      <c r="F75" s="96"/>
      <c r="G75" s="96"/>
      <c r="H75" s="96">
        <f t="shared" ref="H75:H76" si="3">E75*D75*A75</f>
        <v>0.8</v>
      </c>
      <c r="I75" s="96" t="s">
        <v>966</v>
      </c>
      <c r="J75" s="96"/>
      <c r="K75" s="97" t="s">
        <v>1066</v>
      </c>
      <c r="L75" s="105"/>
    </row>
    <row r="76" spans="1:12" s="101" customFormat="1" x14ac:dyDescent="0.2">
      <c r="A76" s="95">
        <v>2.1</v>
      </c>
      <c r="B76" s="96"/>
      <c r="C76" s="96"/>
      <c r="D76" s="96">
        <v>1.5</v>
      </c>
      <c r="E76" s="96">
        <v>1</v>
      </c>
      <c r="F76" s="96"/>
      <c r="G76" s="96"/>
      <c r="H76" s="96">
        <f t="shared" si="3"/>
        <v>3.1500000000000004</v>
      </c>
      <c r="I76" s="96"/>
      <c r="J76" s="96"/>
      <c r="K76" s="97" t="s">
        <v>1068</v>
      </c>
      <c r="L76" s="105"/>
    </row>
    <row r="77" spans="1:12" s="101" customFormat="1" x14ac:dyDescent="0.2">
      <c r="A77" s="95"/>
      <c r="B77" s="96" t="s">
        <v>966</v>
      </c>
      <c r="C77" s="96"/>
      <c r="D77" s="96" t="s">
        <v>966</v>
      </c>
      <c r="E77" s="96"/>
      <c r="F77" s="96" t="s">
        <v>966</v>
      </c>
      <c r="G77" s="96" t="s">
        <v>966</v>
      </c>
      <c r="H77" s="96" t="s">
        <v>966</v>
      </c>
      <c r="I77" s="96" t="s">
        <v>966</v>
      </c>
      <c r="J77" s="96"/>
      <c r="K77" s="97"/>
      <c r="L77" s="105"/>
    </row>
    <row r="78" spans="1:12" s="101" customFormat="1" ht="15" thickBot="1" x14ac:dyDescent="0.25">
      <c r="A78" s="253" t="s">
        <v>967</v>
      </c>
      <c r="B78" s="254"/>
      <c r="C78" s="254"/>
      <c r="D78" s="254"/>
      <c r="E78" s="254"/>
      <c r="F78" s="98"/>
      <c r="G78" s="98">
        <f>SUM(G74:G77)</f>
        <v>0</v>
      </c>
      <c r="H78" s="99">
        <f>SUM(H74:H77)</f>
        <v>7.73</v>
      </c>
      <c r="I78" s="98"/>
      <c r="J78" s="98"/>
      <c r="K78" s="100"/>
      <c r="L78" s="105"/>
    </row>
    <row r="79" spans="1:12" s="101" customFormat="1" ht="15" thickBot="1" x14ac:dyDescent="0.25">
      <c r="A79" s="106"/>
      <c r="B79" s="106"/>
      <c r="C79" s="106"/>
      <c r="D79" s="106"/>
      <c r="E79" s="106"/>
      <c r="F79" s="107"/>
      <c r="G79" s="107"/>
      <c r="H79" s="107"/>
      <c r="I79" s="107"/>
      <c r="J79" s="107"/>
      <c r="K79" s="106"/>
      <c r="L79" s="105"/>
    </row>
    <row r="80" spans="1:12" s="101" customFormat="1" x14ac:dyDescent="0.2">
      <c r="A80" s="255" t="s">
        <v>947</v>
      </c>
      <c r="B80" s="144">
        <v>2</v>
      </c>
      <c r="C80" s="257" t="s">
        <v>948</v>
      </c>
      <c r="D80" s="257"/>
      <c r="E80" s="258" t="s">
        <v>18</v>
      </c>
      <c r="F80" s="258"/>
      <c r="G80" s="258"/>
      <c r="H80" s="258"/>
      <c r="I80" s="258"/>
      <c r="J80" s="258"/>
      <c r="K80" s="259"/>
      <c r="L80" s="105"/>
    </row>
    <row r="81" spans="1:12" s="101" customFormat="1" x14ac:dyDescent="0.2">
      <c r="A81" s="256"/>
      <c r="B81" s="145"/>
      <c r="C81" s="260" t="s">
        <v>950</v>
      </c>
      <c r="D81" s="260"/>
      <c r="E81" s="261" t="s">
        <v>969</v>
      </c>
      <c r="F81" s="261"/>
      <c r="G81" s="261"/>
      <c r="H81" s="261"/>
      <c r="I81" s="261"/>
      <c r="J81" s="261"/>
      <c r="K81" s="262"/>
      <c r="L81" s="105"/>
    </row>
    <row r="82" spans="1:12" s="101" customFormat="1" x14ac:dyDescent="0.2">
      <c r="A82" s="256"/>
      <c r="B82" s="145"/>
      <c r="C82" s="260" t="s">
        <v>953</v>
      </c>
      <c r="D82" s="260"/>
      <c r="E82" s="263" t="s">
        <v>1069</v>
      </c>
      <c r="F82" s="263"/>
      <c r="G82" s="263"/>
      <c r="H82" s="263"/>
      <c r="I82" s="263"/>
      <c r="J82" s="263"/>
      <c r="K82" s="264"/>
      <c r="L82" s="105"/>
    </row>
    <row r="83" spans="1:12" s="101" customFormat="1" x14ac:dyDescent="0.2">
      <c r="A83" s="265" t="s">
        <v>955</v>
      </c>
      <c r="B83" s="266"/>
      <c r="C83" s="266" t="s">
        <v>956</v>
      </c>
      <c r="D83" s="266" t="s">
        <v>957</v>
      </c>
      <c r="E83" s="266" t="s">
        <v>10</v>
      </c>
      <c r="F83" s="266" t="s">
        <v>958</v>
      </c>
      <c r="G83" s="266" t="s">
        <v>959</v>
      </c>
      <c r="H83" s="266" t="s">
        <v>960</v>
      </c>
      <c r="I83" s="266" t="s">
        <v>961</v>
      </c>
      <c r="J83" s="266" t="s">
        <v>962</v>
      </c>
      <c r="K83" s="267" t="s">
        <v>963</v>
      </c>
      <c r="L83" s="105"/>
    </row>
    <row r="84" spans="1:12" s="101" customFormat="1" x14ac:dyDescent="0.2">
      <c r="A84" s="146" t="s">
        <v>964</v>
      </c>
      <c r="B84" s="147" t="s">
        <v>965</v>
      </c>
      <c r="C84" s="266"/>
      <c r="D84" s="266"/>
      <c r="E84" s="266"/>
      <c r="F84" s="266"/>
      <c r="G84" s="266"/>
      <c r="H84" s="266"/>
      <c r="I84" s="266"/>
      <c r="J84" s="266"/>
      <c r="K84" s="267"/>
      <c r="L84" s="105"/>
    </row>
    <row r="85" spans="1:12" s="101" customFormat="1" x14ac:dyDescent="0.2">
      <c r="A85" s="95">
        <v>2.1</v>
      </c>
      <c r="B85" s="96"/>
      <c r="C85" s="96"/>
      <c r="D85" s="96">
        <v>1.8</v>
      </c>
      <c r="E85" s="96">
        <v>1</v>
      </c>
      <c r="F85" s="96"/>
      <c r="G85" s="96"/>
      <c r="H85" s="96">
        <f>E85*D85*A85</f>
        <v>3.7800000000000002</v>
      </c>
      <c r="I85" s="96" t="s">
        <v>966</v>
      </c>
      <c r="J85" s="96"/>
      <c r="K85" s="97" t="s">
        <v>1067</v>
      </c>
      <c r="L85" s="105"/>
    </row>
    <row r="86" spans="1:12" s="101" customFormat="1" x14ac:dyDescent="0.2">
      <c r="A86" s="95">
        <v>1</v>
      </c>
      <c r="B86" s="96"/>
      <c r="C86" s="96"/>
      <c r="D86" s="96">
        <v>0.8</v>
      </c>
      <c r="E86" s="96">
        <v>1</v>
      </c>
      <c r="F86" s="96"/>
      <c r="G86" s="96"/>
      <c r="H86" s="96">
        <f t="shared" ref="H86" si="4">E86*D86*A86</f>
        <v>0.8</v>
      </c>
      <c r="I86" s="96" t="s">
        <v>966</v>
      </c>
      <c r="J86" s="96"/>
      <c r="K86" s="97" t="s">
        <v>1066</v>
      </c>
      <c r="L86" s="105"/>
    </row>
    <row r="87" spans="1:12" s="101" customFormat="1" x14ac:dyDescent="0.2">
      <c r="A87" s="95"/>
      <c r="B87" s="96" t="s">
        <v>966</v>
      </c>
      <c r="C87" s="96"/>
      <c r="D87" s="96" t="s">
        <v>966</v>
      </c>
      <c r="E87" s="96"/>
      <c r="F87" s="96" t="s">
        <v>966</v>
      </c>
      <c r="G87" s="96" t="s">
        <v>966</v>
      </c>
      <c r="H87" s="96" t="s">
        <v>966</v>
      </c>
      <c r="I87" s="96" t="s">
        <v>966</v>
      </c>
      <c r="J87" s="96"/>
      <c r="K87" s="97"/>
      <c r="L87" s="105"/>
    </row>
    <row r="88" spans="1:12" s="101" customFormat="1" ht="15" thickBot="1" x14ac:dyDescent="0.25">
      <c r="A88" s="253" t="s">
        <v>967</v>
      </c>
      <c r="B88" s="254"/>
      <c r="C88" s="254"/>
      <c r="D88" s="254"/>
      <c r="E88" s="254"/>
      <c r="F88" s="98"/>
      <c r="G88" s="98">
        <f>SUM(G85:G87)</f>
        <v>0</v>
      </c>
      <c r="H88" s="99">
        <f>SUM(H85:H87)</f>
        <v>4.58</v>
      </c>
      <c r="I88" s="98"/>
      <c r="J88" s="98"/>
      <c r="K88" s="100"/>
      <c r="L88" s="105"/>
    </row>
    <row r="89" spans="1:12" s="101" customFormat="1" ht="15" thickBot="1" x14ac:dyDescent="0.25">
      <c r="A89" s="106"/>
      <c r="B89" s="106"/>
      <c r="C89" s="106"/>
      <c r="D89" s="106"/>
      <c r="E89" s="106"/>
      <c r="F89" s="107"/>
      <c r="G89" s="107"/>
      <c r="H89" s="107"/>
      <c r="I89" s="107"/>
      <c r="J89" s="107"/>
      <c r="K89" s="106"/>
      <c r="L89" s="105"/>
    </row>
    <row r="90" spans="1:12" s="101" customFormat="1" x14ac:dyDescent="0.2">
      <c r="A90" s="255" t="s">
        <v>947</v>
      </c>
      <c r="B90" s="144">
        <v>2</v>
      </c>
      <c r="C90" s="257" t="s">
        <v>948</v>
      </c>
      <c r="D90" s="257"/>
      <c r="E90" s="258" t="s">
        <v>18</v>
      </c>
      <c r="F90" s="258"/>
      <c r="G90" s="258"/>
      <c r="H90" s="258"/>
      <c r="I90" s="258"/>
      <c r="J90" s="258"/>
      <c r="K90" s="259"/>
      <c r="L90" s="105"/>
    </row>
    <row r="91" spans="1:12" s="101" customFormat="1" x14ac:dyDescent="0.2">
      <c r="A91" s="256"/>
      <c r="B91" s="145"/>
      <c r="C91" s="260" t="s">
        <v>950</v>
      </c>
      <c r="D91" s="260"/>
      <c r="E91" s="261" t="s">
        <v>969</v>
      </c>
      <c r="F91" s="261"/>
      <c r="G91" s="261"/>
      <c r="H91" s="261"/>
      <c r="I91" s="261"/>
      <c r="J91" s="261"/>
      <c r="K91" s="262"/>
      <c r="L91" s="105"/>
    </row>
    <row r="92" spans="1:12" s="101" customFormat="1" x14ac:dyDescent="0.2">
      <c r="A92" s="256"/>
      <c r="B92" s="145"/>
      <c r="C92" s="260" t="s">
        <v>953</v>
      </c>
      <c r="D92" s="260"/>
      <c r="E92" s="263" t="s">
        <v>1070</v>
      </c>
      <c r="F92" s="263"/>
      <c r="G92" s="263"/>
      <c r="H92" s="263"/>
      <c r="I92" s="263"/>
      <c r="J92" s="263"/>
      <c r="K92" s="264"/>
      <c r="L92" s="105"/>
    </row>
    <row r="93" spans="1:12" s="101" customFormat="1" x14ac:dyDescent="0.2">
      <c r="A93" s="265" t="s">
        <v>955</v>
      </c>
      <c r="B93" s="266"/>
      <c r="C93" s="266" t="s">
        <v>956</v>
      </c>
      <c r="D93" s="266" t="s">
        <v>957</v>
      </c>
      <c r="E93" s="266" t="s">
        <v>10</v>
      </c>
      <c r="F93" s="266" t="s">
        <v>958</v>
      </c>
      <c r="G93" s="266" t="s">
        <v>959</v>
      </c>
      <c r="H93" s="266" t="s">
        <v>960</v>
      </c>
      <c r="I93" s="266" t="s">
        <v>961</v>
      </c>
      <c r="J93" s="266" t="s">
        <v>962</v>
      </c>
      <c r="K93" s="267" t="s">
        <v>963</v>
      </c>
      <c r="L93" s="105"/>
    </row>
    <row r="94" spans="1:12" s="101" customFormat="1" x14ac:dyDescent="0.2">
      <c r="A94" s="146" t="s">
        <v>964</v>
      </c>
      <c r="B94" s="147" t="s">
        <v>965</v>
      </c>
      <c r="C94" s="266"/>
      <c r="D94" s="266"/>
      <c r="E94" s="266"/>
      <c r="F94" s="266"/>
      <c r="G94" s="266"/>
      <c r="H94" s="266"/>
      <c r="I94" s="266"/>
      <c r="J94" s="266"/>
      <c r="K94" s="267"/>
      <c r="L94" s="105"/>
    </row>
    <row r="95" spans="1:12" s="101" customFormat="1" x14ac:dyDescent="0.2">
      <c r="A95" s="95">
        <v>2.1</v>
      </c>
      <c r="B95" s="96"/>
      <c r="C95" s="96"/>
      <c r="D95" s="96">
        <v>0.6</v>
      </c>
      <c r="E95" s="96">
        <v>7</v>
      </c>
      <c r="F95" s="96"/>
      <c r="G95" s="96"/>
      <c r="H95" s="96">
        <f>E95*D95*A95</f>
        <v>8.82</v>
      </c>
      <c r="I95" s="96" t="s">
        <v>966</v>
      </c>
      <c r="J95" s="96"/>
      <c r="K95" s="97" t="s">
        <v>1067</v>
      </c>
      <c r="L95" s="105"/>
    </row>
    <row r="96" spans="1:12" s="101" customFormat="1" x14ac:dyDescent="0.2">
      <c r="A96" s="95">
        <v>2.1</v>
      </c>
      <c r="B96" s="96"/>
      <c r="C96" s="96"/>
      <c r="D96" s="96">
        <v>0.8</v>
      </c>
      <c r="E96" s="96">
        <v>23</v>
      </c>
      <c r="F96" s="96"/>
      <c r="G96" s="96"/>
      <c r="H96" s="96">
        <f t="shared" ref="H96" si="5">E96*D96*A96</f>
        <v>38.640000000000008</v>
      </c>
      <c r="I96" s="96" t="s">
        <v>966</v>
      </c>
      <c r="J96" s="96"/>
      <c r="K96" s="97" t="s">
        <v>1066</v>
      </c>
      <c r="L96" s="105"/>
    </row>
    <row r="97" spans="1:12" s="101" customFormat="1" x14ac:dyDescent="0.2">
      <c r="A97" s="95"/>
      <c r="B97" s="96" t="s">
        <v>966</v>
      </c>
      <c r="C97" s="96"/>
      <c r="D97" s="96" t="s">
        <v>966</v>
      </c>
      <c r="E97" s="96"/>
      <c r="F97" s="96" t="s">
        <v>966</v>
      </c>
      <c r="G97" s="96" t="s">
        <v>966</v>
      </c>
      <c r="H97" s="96" t="s">
        <v>966</v>
      </c>
      <c r="I97" s="96" t="s">
        <v>966</v>
      </c>
      <c r="J97" s="96"/>
      <c r="K97" s="97"/>
      <c r="L97" s="105"/>
    </row>
    <row r="98" spans="1:12" s="101" customFormat="1" ht="15" thickBot="1" x14ac:dyDescent="0.25">
      <c r="A98" s="253" t="s">
        <v>967</v>
      </c>
      <c r="B98" s="254"/>
      <c r="C98" s="254"/>
      <c r="D98" s="254"/>
      <c r="E98" s="254"/>
      <c r="F98" s="98"/>
      <c r="G98" s="98">
        <f>SUM(G95:G97)</f>
        <v>0</v>
      </c>
      <c r="H98" s="99">
        <f>SUM(H95:H97)</f>
        <v>47.460000000000008</v>
      </c>
      <c r="I98" s="98"/>
      <c r="J98" s="98"/>
      <c r="K98" s="100"/>
      <c r="L98" s="105"/>
    </row>
    <row r="99" spans="1:12" s="101" customFormat="1" ht="15" thickBot="1" x14ac:dyDescent="0.25">
      <c r="A99" s="106"/>
      <c r="B99" s="106"/>
      <c r="C99" s="106"/>
      <c r="D99" s="106"/>
      <c r="E99" s="106"/>
      <c r="F99" s="107"/>
      <c r="G99" s="107"/>
      <c r="H99" s="107"/>
      <c r="I99" s="107"/>
      <c r="J99" s="107"/>
      <c r="K99" s="106"/>
      <c r="L99" s="105"/>
    </row>
    <row r="100" spans="1:12" s="101" customFormat="1" x14ac:dyDescent="0.2">
      <c r="A100" s="255" t="s">
        <v>947</v>
      </c>
      <c r="B100" s="91">
        <v>2</v>
      </c>
      <c r="C100" s="257" t="s">
        <v>948</v>
      </c>
      <c r="D100" s="257"/>
      <c r="E100" s="258" t="s">
        <v>18</v>
      </c>
      <c r="F100" s="258"/>
      <c r="G100" s="258"/>
      <c r="H100" s="258"/>
      <c r="I100" s="258"/>
      <c r="J100" s="258"/>
      <c r="K100" s="259"/>
      <c r="L100" s="105"/>
    </row>
    <row r="101" spans="1:12" s="101" customFormat="1" x14ac:dyDescent="0.2">
      <c r="A101" s="256"/>
      <c r="B101" s="92"/>
      <c r="C101" s="260" t="s">
        <v>950</v>
      </c>
      <c r="D101" s="260"/>
      <c r="E101" s="261" t="s">
        <v>969</v>
      </c>
      <c r="F101" s="261"/>
      <c r="G101" s="261"/>
      <c r="H101" s="261"/>
      <c r="I101" s="261"/>
      <c r="J101" s="261"/>
      <c r="K101" s="262"/>
      <c r="L101" s="105"/>
    </row>
    <row r="102" spans="1:12" s="101" customFormat="1" ht="21.6" customHeight="1" x14ac:dyDescent="0.2">
      <c r="A102" s="256"/>
      <c r="B102" s="92"/>
      <c r="C102" s="260" t="s">
        <v>953</v>
      </c>
      <c r="D102" s="260"/>
      <c r="E102" s="263" t="s">
        <v>974</v>
      </c>
      <c r="F102" s="263"/>
      <c r="G102" s="263"/>
      <c r="H102" s="263"/>
      <c r="I102" s="263"/>
      <c r="J102" s="263"/>
      <c r="K102" s="264"/>
      <c r="L102" s="105"/>
    </row>
    <row r="103" spans="1:12" s="101" customFormat="1" x14ac:dyDescent="0.2">
      <c r="A103" s="265" t="s">
        <v>955</v>
      </c>
      <c r="B103" s="266"/>
      <c r="C103" s="266" t="s">
        <v>956</v>
      </c>
      <c r="D103" s="266" t="s">
        <v>957</v>
      </c>
      <c r="E103" s="266" t="s">
        <v>10</v>
      </c>
      <c r="F103" s="266" t="s">
        <v>958</v>
      </c>
      <c r="G103" s="266" t="s">
        <v>959</v>
      </c>
      <c r="H103" s="266" t="s">
        <v>960</v>
      </c>
      <c r="I103" s="266" t="s">
        <v>961</v>
      </c>
      <c r="J103" s="266" t="s">
        <v>962</v>
      </c>
      <c r="K103" s="267" t="s">
        <v>963</v>
      </c>
      <c r="L103" s="105"/>
    </row>
    <row r="104" spans="1:12" s="101" customFormat="1" x14ac:dyDescent="0.2">
      <c r="A104" s="93" t="s">
        <v>964</v>
      </c>
      <c r="B104" s="94" t="s">
        <v>965</v>
      </c>
      <c r="C104" s="266"/>
      <c r="D104" s="266"/>
      <c r="E104" s="266"/>
      <c r="F104" s="266"/>
      <c r="G104" s="266"/>
      <c r="H104" s="266"/>
      <c r="I104" s="266"/>
      <c r="J104" s="266"/>
      <c r="K104" s="267"/>
      <c r="L104" s="105"/>
    </row>
    <row r="105" spans="1:12" s="101" customFormat="1" x14ac:dyDescent="0.2">
      <c r="A105" s="95"/>
      <c r="B105" s="96"/>
      <c r="C105" s="96"/>
      <c r="D105" s="96"/>
      <c r="E105" s="96">
        <v>1</v>
      </c>
      <c r="F105" s="96"/>
      <c r="G105" s="96"/>
      <c r="H105" s="96">
        <v>53</v>
      </c>
      <c r="I105" s="96" t="s">
        <v>966</v>
      </c>
      <c r="J105" s="96" t="s">
        <v>1003</v>
      </c>
      <c r="K105" s="103" t="s">
        <v>1002</v>
      </c>
      <c r="L105" s="105"/>
    </row>
    <row r="106" spans="1:12" s="101" customFormat="1" x14ac:dyDescent="0.2">
      <c r="A106" s="95"/>
      <c r="B106" s="96" t="s">
        <v>966</v>
      </c>
      <c r="C106" s="96"/>
      <c r="D106" s="96" t="s">
        <v>966</v>
      </c>
      <c r="E106" s="96"/>
      <c r="F106" s="96" t="s">
        <v>966</v>
      </c>
      <c r="G106" s="96" t="s">
        <v>966</v>
      </c>
      <c r="H106" s="96">
        <v>32</v>
      </c>
      <c r="I106" s="102"/>
      <c r="J106" s="102" t="s">
        <v>1004</v>
      </c>
      <c r="K106" s="103" t="s">
        <v>1002</v>
      </c>
      <c r="L106" s="105"/>
    </row>
    <row r="107" spans="1:12" s="101" customFormat="1" x14ac:dyDescent="0.2">
      <c r="A107" s="211"/>
      <c r="B107" s="102"/>
      <c r="C107" s="102"/>
      <c r="D107" s="102"/>
      <c r="E107" s="102"/>
      <c r="F107" s="102"/>
      <c r="G107" s="102"/>
      <c r="H107" s="102">
        <v>50</v>
      </c>
      <c r="I107" s="102"/>
      <c r="J107" s="102"/>
      <c r="K107" s="103" t="s">
        <v>1062</v>
      </c>
      <c r="L107" s="105"/>
    </row>
    <row r="108" spans="1:12" s="101" customFormat="1" ht="15" thickBot="1" x14ac:dyDescent="0.25">
      <c r="A108" s="253" t="s">
        <v>967</v>
      </c>
      <c r="B108" s="254"/>
      <c r="C108" s="254"/>
      <c r="D108" s="254"/>
      <c r="E108" s="254"/>
      <c r="F108" s="98"/>
      <c r="G108" s="98">
        <f>SUM(G105:G106)</f>
        <v>0</v>
      </c>
      <c r="H108" s="99">
        <f>SUM(H105:H107)</f>
        <v>135</v>
      </c>
      <c r="I108" s="98"/>
      <c r="J108" s="98"/>
      <c r="K108" s="100"/>
      <c r="L108" s="105"/>
    </row>
    <row r="109" spans="1:12" ht="15" thickBot="1" x14ac:dyDescent="0.25">
      <c r="A109" s="101"/>
      <c r="B109" s="101"/>
      <c r="C109" s="101"/>
      <c r="D109" s="101"/>
      <c r="E109" s="101"/>
      <c r="F109" s="101"/>
      <c r="G109" s="101"/>
      <c r="H109" s="101"/>
      <c r="I109" s="101"/>
      <c r="J109" s="101"/>
      <c r="K109" s="101"/>
    </row>
    <row r="110" spans="1:12" s="101" customFormat="1" x14ac:dyDescent="0.2">
      <c r="A110" s="255" t="s">
        <v>947</v>
      </c>
      <c r="B110" s="185">
        <v>2</v>
      </c>
      <c r="C110" s="257" t="s">
        <v>948</v>
      </c>
      <c r="D110" s="257"/>
      <c r="E110" s="258" t="s">
        <v>18</v>
      </c>
      <c r="F110" s="258"/>
      <c r="G110" s="258"/>
      <c r="H110" s="258"/>
      <c r="I110" s="258"/>
      <c r="J110" s="258"/>
      <c r="K110" s="259"/>
      <c r="L110" s="105"/>
    </row>
    <row r="111" spans="1:12" s="101" customFormat="1" x14ac:dyDescent="0.2">
      <c r="A111" s="256"/>
      <c r="B111" s="186"/>
      <c r="C111" s="260" t="s">
        <v>950</v>
      </c>
      <c r="D111" s="260"/>
      <c r="E111" s="261" t="s">
        <v>969</v>
      </c>
      <c r="F111" s="261"/>
      <c r="G111" s="261"/>
      <c r="H111" s="261"/>
      <c r="I111" s="261"/>
      <c r="J111" s="261"/>
      <c r="K111" s="262"/>
      <c r="L111" s="105"/>
    </row>
    <row r="112" spans="1:12" s="101" customFormat="1" ht="21.6" customHeight="1" x14ac:dyDescent="0.2">
      <c r="A112" s="256"/>
      <c r="B112" s="186"/>
      <c r="C112" s="260" t="s">
        <v>953</v>
      </c>
      <c r="D112" s="260"/>
      <c r="E112" s="263" t="s">
        <v>1707</v>
      </c>
      <c r="F112" s="263"/>
      <c r="G112" s="263"/>
      <c r="H112" s="263"/>
      <c r="I112" s="263"/>
      <c r="J112" s="263"/>
      <c r="K112" s="264"/>
      <c r="L112" s="105"/>
    </row>
    <row r="113" spans="1:12" s="101" customFormat="1" x14ac:dyDescent="0.2">
      <c r="A113" s="265" t="s">
        <v>955</v>
      </c>
      <c r="B113" s="266"/>
      <c r="C113" s="266" t="s">
        <v>956</v>
      </c>
      <c r="D113" s="266" t="s">
        <v>957</v>
      </c>
      <c r="E113" s="266" t="s">
        <v>10</v>
      </c>
      <c r="F113" s="266" t="s">
        <v>1714</v>
      </c>
      <c r="G113" s="266" t="s">
        <v>1713</v>
      </c>
      <c r="H113" s="266" t="s">
        <v>960</v>
      </c>
      <c r="I113" s="266" t="s">
        <v>961</v>
      </c>
      <c r="J113" s="266" t="s">
        <v>962</v>
      </c>
      <c r="K113" s="267" t="s">
        <v>963</v>
      </c>
      <c r="L113" s="105"/>
    </row>
    <row r="114" spans="1:12" s="101" customFormat="1" x14ac:dyDescent="0.2">
      <c r="A114" s="187" t="s">
        <v>964</v>
      </c>
      <c r="B114" s="188" t="s">
        <v>965</v>
      </c>
      <c r="C114" s="266"/>
      <c r="D114" s="266"/>
      <c r="E114" s="266"/>
      <c r="F114" s="266"/>
      <c r="G114" s="266"/>
      <c r="H114" s="266"/>
      <c r="I114" s="266"/>
      <c r="J114" s="266"/>
      <c r="K114" s="267"/>
      <c r="L114" s="105"/>
    </row>
    <row r="115" spans="1:12" s="177" customFormat="1" x14ac:dyDescent="0.2">
      <c r="A115" s="187">
        <v>0.9</v>
      </c>
      <c r="B115" s="188"/>
      <c r="C115" s="189"/>
      <c r="D115" s="189">
        <v>2.1</v>
      </c>
      <c r="E115" s="96">
        <v>2</v>
      </c>
      <c r="F115" s="210">
        <v>0.17</v>
      </c>
      <c r="G115" s="189">
        <v>1.2</v>
      </c>
      <c r="H115" s="189">
        <f t="shared" ref="H115:H118" si="6">E115*D115*A115</f>
        <v>3.7800000000000002</v>
      </c>
      <c r="I115" s="210">
        <f>H115*G115*F115</f>
        <v>0.77112000000000014</v>
      </c>
      <c r="J115" s="189" t="s">
        <v>1709</v>
      </c>
      <c r="K115" s="97" t="s">
        <v>1000</v>
      </c>
    </row>
    <row r="116" spans="1:12" s="177" customFormat="1" x14ac:dyDescent="0.2">
      <c r="A116" s="187">
        <v>1.8</v>
      </c>
      <c r="B116" s="188"/>
      <c r="C116" s="189"/>
      <c r="D116" s="189">
        <v>0.6</v>
      </c>
      <c r="E116" s="96">
        <v>4</v>
      </c>
      <c r="F116" s="210">
        <v>0.17</v>
      </c>
      <c r="G116" s="189">
        <v>1.2</v>
      </c>
      <c r="H116" s="189">
        <f t="shared" si="6"/>
        <v>4.32</v>
      </c>
      <c r="I116" s="210">
        <f t="shared" ref="I116:I139" si="7">H116*G116*F116</f>
        <v>0.88128000000000006</v>
      </c>
      <c r="J116" s="189" t="s">
        <v>1709</v>
      </c>
      <c r="K116" s="97" t="s">
        <v>1001</v>
      </c>
    </row>
    <row r="117" spans="1:12" s="101" customFormat="1" x14ac:dyDescent="0.2">
      <c r="A117" s="95">
        <v>1.81</v>
      </c>
      <c r="B117" s="96"/>
      <c r="C117" s="96"/>
      <c r="D117" s="96">
        <v>2.7</v>
      </c>
      <c r="E117" s="96">
        <v>2</v>
      </c>
      <c r="F117" s="212">
        <v>0.01</v>
      </c>
      <c r="G117" s="96">
        <v>1.3</v>
      </c>
      <c r="H117" s="96">
        <f t="shared" si="6"/>
        <v>9.7740000000000009</v>
      </c>
      <c r="I117" s="210">
        <f t="shared" si="7"/>
        <v>0.12706200000000001</v>
      </c>
      <c r="J117" s="96" t="s">
        <v>1710</v>
      </c>
      <c r="K117" s="97" t="s">
        <v>981</v>
      </c>
      <c r="L117" s="105"/>
    </row>
    <row r="118" spans="1:12" s="101" customFormat="1" x14ac:dyDescent="0.2">
      <c r="A118" s="95">
        <v>1.81</v>
      </c>
      <c r="B118" s="96"/>
      <c r="C118" s="96"/>
      <c r="D118" s="96">
        <v>2.7</v>
      </c>
      <c r="E118" s="96">
        <v>2</v>
      </c>
      <c r="F118" s="212">
        <v>0.01</v>
      </c>
      <c r="G118" s="96">
        <v>1.3</v>
      </c>
      <c r="H118" s="96">
        <f t="shared" si="6"/>
        <v>9.7740000000000009</v>
      </c>
      <c r="I118" s="210">
        <f t="shared" si="7"/>
        <v>0.12706200000000001</v>
      </c>
      <c r="J118" s="96" t="s">
        <v>1710</v>
      </c>
      <c r="K118" s="97" t="s">
        <v>981</v>
      </c>
      <c r="L118" s="105"/>
    </row>
    <row r="119" spans="1:12" s="101" customFormat="1" x14ac:dyDescent="0.2">
      <c r="A119" s="95">
        <v>1.81</v>
      </c>
      <c r="B119" s="96"/>
      <c r="C119" s="96">
        <v>1.81</v>
      </c>
      <c r="D119" s="96"/>
      <c r="E119" s="96">
        <v>1</v>
      </c>
      <c r="F119" s="212">
        <v>0.03</v>
      </c>
      <c r="G119" s="96">
        <v>1.3</v>
      </c>
      <c r="H119" s="96">
        <f>E119*C119*A119</f>
        <v>3.2761</v>
      </c>
      <c r="I119" s="210">
        <f t="shared" si="7"/>
        <v>0.12776790000000002</v>
      </c>
      <c r="J119" s="96" t="s">
        <v>1711</v>
      </c>
      <c r="K119" s="97" t="s">
        <v>981</v>
      </c>
      <c r="L119" s="105"/>
    </row>
    <row r="120" spans="1:12" s="101" customFormat="1" x14ac:dyDescent="0.2">
      <c r="A120" s="95">
        <v>6.25</v>
      </c>
      <c r="B120" s="96"/>
      <c r="C120" s="96">
        <v>9.5299999999999994</v>
      </c>
      <c r="D120" s="96"/>
      <c r="E120" s="96">
        <v>1</v>
      </c>
      <c r="F120" s="212">
        <v>0.03</v>
      </c>
      <c r="G120" s="96">
        <v>1.3</v>
      </c>
      <c r="H120" s="96">
        <f>E120*C120*A120</f>
        <v>59.562499999999993</v>
      </c>
      <c r="I120" s="210">
        <f t="shared" si="7"/>
        <v>2.3229374999999997</v>
      </c>
      <c r="J120" s="96" t="s">
        <v>1711</v>
      </c>
      <c r="K120" s="97" t="s">
        <v>1002</v>
      </c>
      <c r="L120" s="105"/>
    </row>
    <row r="121" spans="1:12" s="101" customFormat="1" x14ac:dyDescent="0.2">
      <c r="A121" s="95">
        <v>6.1</v>
      </c>
      <c r="B121" s="96"/>
      <c r="C121" s="96">
        <v>5.53</v>
      </c>
      <c r="D121" s="96"/>
      <c r="E121" s="96">
        <v>1</v>
      </c>
      <c r="F121" s="212">
        <v>0.03</v>
      </c>
      <c r="G121" s="96">
        <v>1.3</v>
      </c>
      <c r="H121" s="96">
        <f>E121*C121*A121</f>
        <v>33.732999999999997</v>
      </c>
      <c r="I121" s="210">
        <f t="shared" si="7"/>
        <v>1.3155869999999998</v>
      </c>
      <c r="J121" s="96" t="s">
        <v>1711</v>
      </c>
      <c r="K121" s="97" t="s">
        <v>1002</v>
      </c>
      <c r="L121" s="105"/>
    </row>
    <row r="122" spans="1:12" s="101" customFormat="1" ht="22.5" x14ac:dyDescent="0.2">
      <c r="A122" s="95">
        <v>6.1</v>
      </c>
      <c r="B122" s="96"/>
      <c r="C122" s="96">
        <v>5.6</v>
      </c>
      <c r="D122" s="96"/>
      <c r="E122" s="96">
        <v>1</v>
      </c>
      <c r="F122" s="212">
        <v>5.0000000000000001E-3</v>
      </c>
      <c r="G122" s="96">
        <v>1.1000000000000001</v>
      </c>
      <c r="H122" s="96">
        <f>A122*C122*E122</f>
        <v>34.159999999999997</v>
      </c>
      <c r="I122" s="210">
        <f t="shared" si="7"/>
        <v>0.18788000000000002</v>
      </c>
      <c r="J122" s="96" t="s">
        <v>1712</v>
      </c>
      <c r="K122" s="97" t="s">
        <v>1002</v>
      </c>
      <c r="L122" s="105"/>
    </row>
    <row r="123" spans="1:12" s="101" customFormat="1" ht="22.5" x14ac:dyDescent="0.2">
      <c r="A123" s="95">
        <v>2.1</v>
      </c>
      <c r="B123" s="96"/>
      <c r="C123" s="96"/>
      <c r="D123" s="96">
        <v>1.8</v>
      </c>
      <c r="E123" s="96">
        <v>1</v>
      </c>
      <c r="F123" s="212">
        <v>0.03</v>
      </c>
      <c r="G123" s="96">
        <v>1.2</v>
      </c>
      <c r="H123" s="96">
        <f>E123*D123*A123</f>
        <v>3.7800000000000002</v>
      </c>
      <c r="I123" s="210">
        <f t="shared" si="7"/>
        <v>0.13608000000000001</v>
      </c>
      <c r="J123" s="96" t="s">
        <v>1715</v>
      </c>
      <c r="K123" s="97" t="s">
        <v>1067</v>
      </c>
      <c r="L123" s="105"/>
    </row>
    <row r="124" spans="1:12" s="101" customFormat="1" ht="22.5" x14ac:dyDescent="0.2">
      <c r="A124" s="95">
        <v>1</v>
      </c>
      <c r="B124" s="96"/>
      <c r="C124" s="96"/>
      <c r="D124" s="96">
        <v>0.8</v>
      </c>
      <c r="E124" s="96">
        <v>1</v>
      </c>
      <c r="F124" s="212">
        <v>0.03</v>
      </c>
      <c r="G124" s="96">
        <v>1.2</v>
      </c>
      <c r="H124" s="96">
        <f t="shared" ref="H124:H125" si="8">E124*D124*A124</f>
        <v>0.8</v>
      </c>
      <c r="I124" s="210">
        <f t="shared" si="7"/>
        <v>2.8799999999999999E-2</v>
      </c>
      <c r="J124" s="96" t="s">
        <v>1715</v>
      </c>
      <c r="K124" s="97" t="s">
        <v>1066</v>
      </c>
      <c r="L124" s="105"/>
    </row>
    <row r="125" spans="1:12" s="101" customFormat="1" ht="22.5" x14ac:dyDescent="0.2">
      <c r="A125" s="95">
        <v>2.1</v>
      </c>
      <c r="B125" s="96"/>
      <c r="C125" s="96"/>
      <c r="D125" s="96">
        <v>1.5</v>
      </c>
      <c r="E125" s="96">
        <v>1</v>
      </c>
      <c r="F125" s="212">
        <v>0.03</v>
      </c>
      <c r="G125" s="96">
        <v>1.2</v>
      </c>
      <c r="H125" s="96">
        <f t="shared" si="8"/>
        <v>3.1500000000000004</v>
      </c>
      <c r="I125" s="210">
        <f t="shared" si="7"/>
        <v>0.1134</v>
      </c>
      <c r="J125" s="96" t="s">
        <v>1715</v>
      </c>
      <c r="K125" s="97" t="s">
        <v>1068</v>
      </c>
      <c r="L125" s="105"/>
    </row>
    <row r="126" spans="1:12" s="101" customFormat="1" x14ac:dyDescent="0.2">
      <c r="A126" s="95">
        <v>2.1</v>
      </c>
      <c r="B126" s="96"/>
      <c r="C126" s="96"/>
      <c r="D126" s="96">
        <v>1.8</v>
      </c>
      <c r="E126" s="96">
        <v>1</v>
      </c>
      <c r="F126" s="212">
        <v>0.03</v>
      </c>
      <c r="G126" s="96">
        <v>1.2</v>
      </c>
      <c r="H126" s="96">
        <f>E126*D126*A126</f>
        <v>3.7800000000000002</v>
      </c>
      <c r="I126" s="210">
        <f t="shared" si="7"/>
        <v>0.13608000000000001</v>
      </c>
      <c r="J126" s="96" t="s">
        <v>1716</v>
      </c>
      <c r="K126" s="97" t="s">
        <v>1067</v>
      </c>
      <c r="L126" s="105"/>
    </row>
    <row r="127" spans="1:12" s="101" customFormat="1" x14ac:dyDescent="0.2">
      <c r="A127" s="95">
        <v>1</v>
      </c>
      <c r="B127" s="96"/>
      <c r="C127" s="96"/>
      <c r="D127" s="96">
        <v>0.8</v>
      </c>
      <c r="E127" s="96">
        <v>1</v>
      </c>
      <c r="F127" s="212">
        <v>0.03</v>
      </c>
      <c r="G127" s="96">
        <v>1.2</v>
      </c>
      <c r="H127" s="96">
        <f t="shared" ref="H127" si="9">E127*D127*A127</f>
        <v>0.8</v>
      </c>
      <c r="I127" s="210">
        <f t="shared" si="7"/>
        <v>2.8799999999999999E-2</v>
      </c>
      <c r="J127" s="96" t="s">
        <v>1716</v>
      </c>
      <c r="K127" s="97" t="s">
        <v>1066</v>
      </c>
      <c r="L127" s="105"/>
    </row>
    <row r="128" spans="1:12" s="101" customFormat="1" x14ac:dyDescent="0.2">
      <c r="A128" s="95">
        <v>2.1</v>
      </c>
      <c r="B128" s="96"/>
      <c r="C128" s="96"/>
      <c r="D128" s="96">
        <v>0.6</v>
      </c>
      <c r="E128" s="96">
        <v>7</v>
      </c>
      <c r="F128" s="212">
        <v>0.03</v>
      </c>
      <c r="G128" s="96">
        <v>1.2</v>
      </c>
      <c r="H128" s="96">
        <f>E128*D128*A128</f>
        <v>8.82</v>
      </c>
      <c r="I128" s="210">
        <f t="shared" si="7"/>
        <v>0.31751999999999997</v>
      </c>
      <c r="J128" s="96" t="s">
        <v>1717</v>
      </c>
      <c r="K128" s="97" t="s">
        <v>1067</v>
      </c>
      <c r="L128" s="105"/>
    </row>
    <row r="129" spans="1:12" s="101" customFormat="1" x14ac:dyDescent="0.2">
      <c r="A129" s="95">
        <v>2.1</v>
      </c>
      <c r="B129" s="96"/>
      <c r="C129" s="96"/>
      <c r="D129" s="96">
        <v>0.8</v>
      </c>
      <c r="E129" s="96">
        <v>23</v>
      </c>
      <c r="F129" s="212">
        <v>0.03</v>
      </c>
      <c r="G129" s="96">
        <v>1.2</v>
      </c>
      <c r="H129" s="96">
        <f t="shared" ref="H129" si="10">E129*D129*A129</f>
        <v>38.640000000000008</v>
      </c>
      <c r="I129" s="210">
        <f t="shared" si="7"/>
        <v>1.3910400000000003</v>
      </c>
      <c r="J129" s="96" t="s">
        <v>1717</v>
      </c>
      <c r="K129" s="97" t="s">
        <v>1066</v>
      </c>
      <c r="L129" s="105"/>
    </row>
    <row r="130" spans="1:12" s="101" customFormat="1" x14ac:dyDescent="0.2">
      <c r="A130" s="95"/>
      <c r="B130" s="96"/>
      <c r="C130" s="96"/>
      <c r="D130" s="96"/>
      <c r="E130" s="96">
        <v>1</v>
      </c>
      <c r="F130" s="212">
        <v>5.0000000000000001E-3</v>
      </c>
      <c r="G130" s="96">
        <v>1.1000000000000001</v>
      </c>
      <c r="H130" s="96">
        <v>53</v>
      </c>
      <c r="I130" s="210">
        <f t="shared" si="7"/>
        <v>0.29150000000000004</v>
      </c>
      <c r="J130" s="96" t="s">
        <v>1718</v>
      </c>
      <c r="K130" s="103" t="s">
        <v>1002</v>
      </c>
      <c r="L130" s="105"/>
    </row>
    <row r="131" spans="1:12" s="101" customFormat="1" x14ac:dyDescent="0.2">
      <c r="A131" s="95"/>
      <c r="B131" s="96" t="s">
        <v>966</v>
      </c>
      <c r="C131" s="96"/>
      <c r="D131" s="96" t="s">
        <v>966</v>
      </c>
      <c r="E131" s="96"/>
      <c r="F131" s="212">
        <v>5.0000000000000001E-3</v>
      </c>
      <c r="G131" s="96">
        <v>1.1000000000000001</v>
      </c>
      <c r="H131" s="96">
        <v>32</v>
      </c>
      <c r="I131" s="210">
        <f t="shared" si="7"/>
        <v>0.17600000000000002</v>
      </c>
      <c r="J131" s="96" t="s">
        <v>1718</v>
      </c>
      <c r="K131" s="103" t="s">
        <v>1002</v>
      </c>
      <c r="L131" s="105"/>
    </row>
    <row r="132" spans="1:12" s="101" customFormat="1" x14ac:dyDescent="0.2">
      <c r="A132" s="95"/>
      <c r="B132" s="96"/>
      <c r="C132" s="96"/>
      <c r="D132" s="96"/>
      <c r="E132" s="96"/>
      <c r="F132" s="212">
        <v>5.0000000000000001E-3</v>
      </c>
      <c r="G132" s="96">
        <v>1.1000000000000001</v>
      </c>
      <c r="H132" s="102">
        <v>50</v>
      </c>
      <c r="I132" s="210">
        <f t="shared" si="7"/>
        <v>0.27500000000000002</v>
      </c>
      <c r="J132" s="96" t="s">
        <v>1718</v>
      </c>
      <c r="K132" s="103" t="s">
        <v>1062</v>
      </c>
      <c r="L132" s="105"/>
    </row>
    <row r="133" spans="1:12" s="101" customFormat="1" x14ac:dyDescent="0.2">
      <c r="A133" s="95"/>
      <c r="B133" s="96"/>
      <c r="C133" s="96"/>
      <c r="D133" s="96"/>
      <c r="E133" s="96"/>
      <c r="F133" s="212">
        <v>1</v>
      </c>
      <c r="G133" s="96">
        <v>1</v>
      </c>
      <c r="H133" s="96">
        <f>0.4*0.3*0.7*3</f>
        <v>0.252</v>
      </c>
      <c r="I133" s="210">
        <f t="shared" si="7"/>
        <v>0.252</v>
      </c>
      <c r="J133" s="102" t="s">
        <v>1719</v>
      </c>
      <c r="K133" s="103" t="s">
        <v>1002</v>
      </c>
      <c r="L133" s="105"/>
    </row>
    <row r="134" spans="1:12" s="101" customFormat="1" ht="22.5" x14ac:dyDescent="0.2">
      <c r="A134" s="95"/>
      <c r="B134" s="96"/>
      <c r="C134" s="96"/>
      <c r="D134" s="96"/>
      <c r="E134" s="96"/>
      <c r="F134" s="212">
        <v>0.15</v>
      </c>
      <c r="G134" s="96">
        <v>1</v>
      </c>
      <c r="H134" s="96">
        <v>512</v>
      </c>
      <c r="I134" s="210">
        <f t="shared" si="7"/>
        <v>76.8</v>
      </c>
      <c r="J134" s="102" t="s">
        <v>1720</v>
      </c>
      <c r="K134" s="103" t="s">
        <v>1062</v>
      </c>
      <c r="L134" s="105"/>
    </row>
    <row r="135" spans="1:12" s="101" customFormat="1" ht="33.75" x14ac:dyDescent="0.2">
      <c r="A135" s="95"/>
      <c r="B135" s="96"/>
      <c r="C135" s="96"/>
      <c r="D135" s="96"/>
      <c r="E135" s="96"/>
      <c r="F135" s="212">
        <v>1</v>
      </c>
      <c r="G135" s="96">
        <v>1</v>
      </c>
      <c r="H135" s="96">
        <f>0.6*0.5*2</f>
        <v>0.6</v>
      </c>
      <c r="I135" s="210">
        <f t="shared" si="7"/>
        <v>0.6</v>
      </c>
      <c r="J135" s="102" t="s">
        <v>1721</v>
      </c>
      <c r="K135" s="103"/>
      <c r="L135" s="105"/>
    </row>
    <row r="136" spans="1:12" s="101" customFormat="1" x14ac:dyDescent="0.2">
      <c r="A136" s="95"/>
      <c r="B136" s="96"/>
      <c r="C136" s="96"/>
      <c r="D136" s="96"/>
      <c r="E136" s="96"/>
      <c r="F136" s="212"/>
      <c r="G136" s="96"/>
      <c r="H136" s="96"/>
      <c r="I136" s="210">
        <v>10</v>
      </c>
      <c r="J136" s="102" t="s">
        <v>1722</v>
      </c>
      <c r="K136" s="103"/>
      <c r="L136" s="105"/>
    </row>
    <row r="137" spans="1:12" s="101" customFormat="1" x14ac:dyDescent="0.2">
      <c r="A137" s="95"/>
      <c r="B137" s="96"/>
      <c r="C137" s="96"/>
      <c r="D137" s="96"/>
      <c r="E137" s="96"/>
      <c r="F137" s="212"/>
      <c r="G137" s="96"/>
      <c r="H137" s="96"/>
      <c r="I137" s="210">
        <f t="shared" si="7"/>
        <v>0</v>
      </c>
      <c r="J137" s="102"/>
      <c r="K137" s="103"/>
      <c r="L137" s="105"/>
    </row>
    <row r="138" spans="1:12" s="101" customFormat="1" x14ac:dyDescent="0.2">
      <c r="A138" s="95"/>
      <c r="B138" s="96"/>
      <c r="C138" s="96"/>
      <c r="D138" s="96"/>
      <c r="E138" s="96"/>
      <c r="F138" s="212"/>
      <c r="G138" s="96"/>
      <c r="H138" s="96"/>
      <c r="I138" s="210">
        <f t="shared" si="7"/>
        <v>0</v>
      </c>
      <c r="J138" s="102"/>
      <c r="K138" s="103"/>
      <c r="L138" s="105"/>
    </row>
    <row r="139" spans="1:12" s="101" customFormat="1" x14ac:dyDescent="0.2">
      <c r="A139" s="95"/>
      <c r="B139" s="96"/>
      <c r="C139" s="96"/>
      <c r="D139" s="96"/>
      <c r="E139" s="96"/>
      <c r="F139" s="212"/>
      <c r="G139" s="96"/>
      <c r="H139" s="96"/>
      <c r="I139" s="210">
        <f t="shared" si="7"/>
        <v>0</v>
      </c>
      <c r="J139" s="102"/>
      <c r="K139" s="103"/>
      <c r="L139" s="105"/>
    </row>
    <row r="140" spans="1:12" s="101" customFormat="1" ht="15" thickBot="1" x14ac:dyDescent="0.25">
      <c r="A140" s="253" t="s">
        <v>967</v>
      </c>
      <c r="B140" s="254"/>
      <c r="C140" s="254"/>
      <c r="D140" s="254"/>
      <c r="E140" s="254"/>
      <c r="F140" s="98"/>
      <c r="G140" s="98"/>
      <c r="H140" s="98"/>
      <c r="I140" s="99">
        <f>ROUND(SUM(I115:I139),2)</f>
        <v>96.41</v>
      </c>
      <c r="J140" s="98"/>
      <c r="K140" s="100"/>
      <c r="L140" s="105"/>
    </row>
    <row r="141" spans="1:12" s="177" customFormat="1" ht="15" thickBot="1" x14ac:dyDescent="0.25">
      <c r="A141" s="101"/>
      <c r="B141" s="101"/>
      <c r="C141" s="101"/>
      <c r="D141" s="101"/>
      <c r="E141" s="101"/>
      <c r="F141" s="101"/>
      <c r="G141" s="101"/>
      <c r="H141" s="101"/>
      <c r="I141" s="101"/>
      <c r="J141" s="101"/>
      <c r="K141" s="101"/>
    </row>
    <row r="142" spans="1:12" s="101" customFormat="1" x14ac:dyDescent="0.2">
      <c r="A142" s="255" t="s">
        <v>947</v>
      </c>
      <c r="B142" s="185">
        <v>2</v>
      </c>
      <c r="C142" s="257" t="s">
        <v>948</v>
      </c>
      <c r="D142" s="257"/>
      <c r="E142" s="258" t="s">
        <v>18</v>
      </c>
      <c r="F142" s="258"/>
      <c r="G142" s="258"/>
      <c r="H142" s="258"/>
      <c r="I142" s="258"/>
      <c r="J142" s="258"/>
      <c r="K142" s="259"/>
      <c r="L142" s="105"/>
    </row>
    <row r="143" spans="1:12" s="101" customFormat="1" x14ac:dyDescent="0.2">
      <c r="A143" s="256"/>
      <c r="B143" s="186"/>
      <c r="C143" s="260" t="s">
        <v>950</v>
      </c>
      <c r="D143" s="260"/>
      <c r="E143" s="261" t="s">
        <v>969</v>
      </c>
      <c r="F143" s="261"/>
      <c r="G143" s="261"/>
      <c r="H143" s="261"/>
      <c r="I143" s="261"/>
      <c r="J143" s="261"/>
      <c r="K143" s="262"/>
      <c r="L143" s="105"/>
    </row>
    <row r="144" spans="1:12" s="101" customFormat="1" ht="21.6" customHeight="1" x14ac:dyDescent="0.2">
      <c r="A144" s="256"/>
      <c r="B144" s="186"/>
      <c r="C144" s="260" t="s">
        <v>953</v>
      </c>
      <c r="D144" s="260"/>
      <c r="E144" s="263" t="s">
        <v>1708</v>
      </c>
      <c r="F144" s="263"/>
      <c r="G144" s="263"/>
      <c r="H144" s="263"/>
      <c r="I144" s="263"/>
      <c r="J144" s="263"/>
      <c r="K144" s="264"/>
      <c r="L144" s="105"/>
    </row>
    <row r="145" spans="1:12" s="101" customFormat="1" ht="14.25" customHeight="1" x14ac:dyDescent="0.2">
      <c r="A145" s="265" t="s">
        <v>955</v>
      </c>
      <c r="B145" s="266"/>
      <c r="C145" s="266" t="s">
        <v>956</v>
      </c>
      <c r="D145" s="266" t="s">
        <v>957</v>
      </c>
      <c r="E145" s="266" t="s">
        <v>10</v>
      </c>
      <c r="F145" s="266" t="s">
        <v>958</v>
      </c>
      <c r="G145" s="266" t="s">
        <v>1725</v>
      </c>
      <c r="H145" s="266" t="s">
        <v>1724</v>
      </c>
      <c r="I145" s="266" t="s">
        <v>1723</v>
      </c>
      <c r="J145" s="266" t="s">
        <v>962</v>
      </c>
      <c r="K145" s="267" t="s">
        <v>963</v>
      </c>
      <c r="L145" s="105"/>
    </row>
    <row r="146" spans="1:12" s="101" customFormat="1" x14ac:dyDescent="0.2">
      <c r="A146" s="187" t="s">
        <v>964</v>
      </c>
      <c r="B146" s="188" t="s">
        <v>965</v>
      </c>
      <c r="C146" s="266"/>
      <c r="D146" s="266"/>
      <c r="E146" s="266"/>
      <c r="F146" s="266"/>
      <c r="G146" s="266"/>
      <c r="H146" s="266"/>
      <c r="I146" s="266"/>
      <c r="J146" s="266"/>
      <c r="K146" s="267"/>
      <c r="L146" s="105"/>
    </row>
    <row r="147" spans="1:12" s="101" customFormat="1" x14ac:dyDescent="0.2">
      <c r="A147" s="95"/>
      <c r="B147" s="96"/>
      <c r="C147" s="96"/>
      <c r="D147" s="96"/>
      <c r="E147" s="96"/>
      <c r="F147" s="96"/>
      <c r="G147" s="96">
        <v>30</v>
      </c>
      <c r="H147" s="96">
        <f>I140</f>
        <v>96.41</v>
      </c>
      <c r="I147" s="96">
        <f>H147*G147</f>
        <v>2892.2999999999997</v>
      </c>
      <c r="J147" s="96"/>
      <c r="K147" s="103"/>
      <c r="L147" s="105"/>
    </row>
    <row r="148" spans="1:12" s="101" customFormat="1" x14ac:dyDescent="0.2">
      <c r="A148" s="95"/>
      <c r="B148" s="96"/>
      <c r="C148" s="96"/>
      <c r="D148" s="96"/>
      <c r="E148" s="96"/>
      <c r="F148" s="96"/>
      <c r="G148" s="96"/>
      <c r="H148" s="96"/>
      <c r="I148" s="102"/>
      <c r="J148" s="102"/>
      <c r="K148" s="103"/>
      <c r="L148" s="105"/>
    </row>
    <row r="149" spans="1:12" s="101" customFormat="1" ht="15" thickBot="1" x14ac:dyDescent="0.25">
      <c r="A149" s="253" t="s">
        <v>967</v>
      </c>
      <c r="B149" s="254"/>
      <c r="C149" s="254"/>
      <c r="D149" s="254"/>
      <c r="E149" s="254"/>
      <c r="F149" s="98"/>
      <c r="G149" s="98"/>
      <c r="H149" s="113"/>
      <c r="I149" s="99">
        <f>SUM(I147:I148)</f>
        <v>2892.2999999999997</v>
      </c>
      <c r="J149" s="98"/>
      <c r="K149" s="100"/>
      <c r="L149" s="105"/>
    </row>
    <row r="150" spans="1:12" s="177" customForma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2" ht="15" thickBo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2" s="142" customFormat="1" ht="19.5" thickBot="1" x14ac:dyDescent="0.35">
      <c r="A152" s="269" t="s">
        <v>63</v>
      </c>
      <c r="B152" s="270"/>
      <c r="C152" s="270"/>
      <c r="D152" s="270"/>
      <c r="E152" s="270"/>
      <c r="F152" s="270"/>
      <c r="G152" s="270"/>
      <c r="H152" s="270"/>
      <c r="I152" s="270"/>
      <c r="J152" s="270"/>
      <c r="K152" s="271"/>
    </row>
    <row r="153" spans="1:12" s="101" customFormat="1" x14ac:dyDescent="0.2">
      <c r="A153" s="106"/>
      <c r="B153" s="106"/>
      <c r="C153" s="106"/>
      <c r="D153" s="106"/>
      <c r="E153" s="106"/>
      <c r="F153" s="107"/>
      <c r="G153" s="107"/>
      <c r="H153" s="107"/>
      <c r="I153" s="107"/>
      <c r="J153" s="107"/>
      <c r="K153" s="106"/>
      <c r="L153" s="105"/>
    </row>
    <row r="154" spans="1:12" s="101" customFormat="1" ht="15" thickBot="1" x14ac:dyDescent="0.25">
      <c r="A154" s="106"/>
      <c r="B154" s="106"/>
      <c r="C154" s="106"/>
      <c r="D154" s="106"/>
      <c r="E154" s="106"/>
      <c r="F154" s="114"/>
      <c r="G154" s="114"/>
      <c r="H154" s="114"/>
      <c r="I154" s="114"/>
      <c r="J154" s="107"/>
      <c r="K154" s="106"/>
      <c r="L154" s="105"/>
    </row>
    <row r="155" spans="1:12" ht="19.5" thickBot="1" x14ac:dyDescent="0.35">
      <c r="A155" s="269" t="s">
        <v>1071</v>
      </c>
      <c r="B155" s="270"/>
      <c r="C155" s="270"/>
      <c r="D155" s="270"/>
      <c r="E155" s="270"/>
      <c r="F155" s="270"/>
      <c r="G155" s="270"/>
      <c r="H155" s="270"/>
      <c r="I155" s="270"/>
      <c r="J155" s="270"/>
      <c r="K155" s="271"/>
    </row>
    <row r="157" spans="1:12" s="129" customFormat="1" ht="15" thickBot="1" x14ac:dyDescent="0.25"/>
    <row r="158" spans="1:12" s="101" customFormat="1" x14ac:dyDescent="0.2">
      <c r="A158" s="255" t="s">
        <v>947</v>
      </c>
      <c r="B158" s="134">
        <v>2</v>
      </c>
      <c r="C158" s="257" t="s">
        <v>948</v>
      </c>
      <c r="D158" s="257"/>
      <c r="E158" s="258" t="s">
        <v>18</v>
      </c>
      <c r="F158" s="258"/>
      <c r="G158" s="258"/>
      <c r="H158" s="258"/>
      <c r="I158" s="258"/>
      <c r="J158" s="258"/>
      <c r="K158" s="259"/>
      <c r="L158" s="105"/>
    </row>
    <row r="159" spans="1:12" s="101" customFormat="1" x14ac:dyDescent="0.2">
      <c r="A159" s="256"/>
      <c r="B159" s="135"/>
      <c r="C159" s="260" t="s">
        <v>950</v>
      </c>
      <c r="D159" s="260"/>
      <c r="E159" s="261" t="s">
        <v>969</v>
      </c>
      <c r="F159" s="261"/>
      <c r="G159" s="261"/>
      <c r="H159" s="261"/>
      <c r="I159" s="261"/>
      <c r="J159" s="261"/>
      <c r="K159" s="262"/>
      <c r="L159" s="105"/>
    </row>
    <row r="160" spans="1:12" s="101" customFormat="1" ht="22.5" customHeight="1" x14ac:dyDescent="0.2">
      <c r="A160" s="256"/>
      <c r="B160" s="135"/>
      <c r="C160" s="260" t="s">
        <v>953</v>
      </c>
      <c r="D160" s="260"/>
      <c r="E160" s="263" t="s">
        <v>1014</v>
      </c>
      <c r="F160" s="263"/>
      <c r="G160" s="263"/>
      <c r="H160" s="263"/>
      <c r="I160" s="263"/>
      <c r="J160" s="263"/>
      <c r="K160" s="264"/>
      <c r="L160" s="105"/>
    </row>
    <row r="161" spans="1:12" s="101" customFormat="1" x14ac:dyDescent="0.2">
      <c r="A161" s="265" t="s">
        <v>955</v>
      </c>
      <c r="B161" s="266"/>
      <c r="C161" s="266" t="s">
        <v>956</v>
      </c>
      <c r="D161" s="266" t="s">
        <v>957</v>
      </c>
      <c r="E161" s="266" t="s">
        <v>10</v>
      </c>
      <c r="F161" s="266" t="s">
        <v>992</v>
      </c>
      <c r="G161" s="266" t="s">
        <v>959</v>
      </c>
      <c r="H161" s="266" t="s">
        <v>960</v>
      </c>
      <c r="I161" s="266" t="s">
        <v>961</v>
      </c>
      <c r="J161" s="266" t="s">
        <v>962</v>
      </c>
      <c r="K161" s="267" t="s">
        <v>963</v>
      </c>
      <c r="L161" s="105"/>
    </row>
    <row r="162" spans="1:12" s="101" customFormat="1" x14ac:dyDescent="0.2">
      <c r="A162" s="133" t="s">
        <v>964</v>
      </c>
      <c r="B162" s="130" t="s">
        <v>965</v>
      </c>
      <c r="C162" s="266"/>
      <c r="D162" s="266"/>
      <c r="E162" s="266"/>
      <c r="F162" s="266"/>
      <c r="G162" s="266"/>
      <c r="H162" s="266"/>
      <c r="I162" s="266"/>
      <c r="J162" s="266"/>
      <c r="K162" s="267"/>
      <c r="L162" s="105"/>
    </row>
    <row r="163" spans="1:12" s="101" customFormat="1" x14ac:dyDescent="0.2">
      <c r="A163" s="95">
        <v>6.25</v>
      </c>
      <c r="B163" s="96"/>
      <c r="C163" s="96">
        <v>3.18</v>
      </c>
      <c r="D163" s="96"/>
      <c r="E163" s="96">
        <v>1</v>
      </c>
      <c r="F163" s="96"/>
      <c r="G163" s="96"/>
      <c r="H163" s="96">
        <f>E163*C163*A163-F163</f>
        <v>19.875</v>
      </c>
      <c r="I163" s="96" t="s">
        <v>966</v>
      </c>
      <c r="J163" s="96" t="s">
        <v>1003</v>
      </c>
      <c r="K163" s="97" t="s">
        <v>1072</v>
      </c>
      <c r="L163" s="105"/>
    </row>
    <row r="164" spans="1:12" s="101" customFormat="1" x14ac:dyDescent="0.2">
      <c r="A164" s="95">
        <v>6.1</v>
      </c>
      <c r="B164" s="96"/>
      <c r="C164" s="96">
        <v>3.57</v>
      </c>
      <c r="D164" s="96"/>
      <c r="E164" s="96">
        <v>1</v>
      </c>
      <c r="F164" s="96">
        <v>1.67</v>
      </c>
      <c r="G164" s="96"/>
      <c r="H164" s="96">
        <f>E164*C164*A164-F164</f>
        <v>20.106999999999999</v>
      </c>
      <c r="I164" s="96"/>
      <c r="J164" s="96" t="s">
        <v>1003</v>
      </c>
      <c r="K164" s="97" t="s">
        <v>1073</v>
      </c>
      <c r="L164" s="105"/>
    </row>
    <row r="165" spans="1:12" s="101" customFormat="1" x14ac:dyDescent="0.2">
      <c r="A165" s="95">
        <v>2.0299999999999998</v>
      </c>
      <c r="B165" s="96"/>
      <c r="C165" s="96">
        <v>6.1</v>
      </c>
      <c r="D165" s="96"/>
      <c r="E165" s="96">
        <v>1</v>
      </c>
      <c r="F165" s="96"/>
      <c r="G165" s="96"/>
      <c r="H165" s="96">
        <f t="shared" ref="H165:H180" si="11">E165*C165*A165-F165</f>
        <v>12.382999999999997</v>
      </c>
      <c r="I165" s="96"/>
      <c r="J165" s="96" t="s">
        <v>1004</v>
      </c>
      <c r="K165" s="97" t="s">
        <v>1074</v>
      </c>
      <c r="L165" s="105"/>
    </row>
    <row r="166" spans="1:12" s="101" customFormat="1" x14ac:dyDescent="0.2">
      <c r="A166" s="95">
        <v>3.57</v>
      </c>
      <c r="B166" s="96"/>
      <c r="C166" s="96">
        <v>6.1</v>
      </c>
      <c r="D166" s="96"/>
      <c r="E166" s="96">
        <v>1</v>
      </c>
      <c r="F166" s="96">
        <v>1.67</v>
      </c>
      <c r="G166" s="96"/>
      <c r="H166" s="96">
        <f t="shared" si="11"/>
        <v>20.106999999999999</v>
      </c>
      <c r="I166" s="96"/>
      <c r="J166" s="96" t="s">
        <v>1004</v>
      </c>
      <c r="K166" s="97" t="s">
        <v>1075</v>
      </c>
      <c r="L166" s="105"/>
    </row>
    <row r="167" spans="1:12" s="101" customFormat="1" x14ac:dyDescent="0.2">
      <c r="A167" s="95">
        <v>4.1399999999999997</v>
      </c>
      <c r="B167" s="96"/>
      <c r="C167" s="96">
        <v>1.88</v>
      </c>
      <c r="D167" s="96"/>
      <c r="E167" s="96">
        <v>1</v>
      </c>
      <c r="F167" s="96"/>
      <c r="G167" s="96"/>
      <c r="H167" s="96">
        <f t="shared" si="11"/>
        <v>7.783199999999999</v>
      </c>
      <c r="I167" s="96"/>
      <c r="J167" s="96" t="s">
        <v>1003</v>
      </c>
      <c r="K167" s="97" t="s">
        <v>1067</v>
      </c>
      <c r="L167" s="105"/>
    </row>
    <row r="168" spans="1:12" s="101" customFormat="1" x14ac:dyDescent="0.2">
      <c r="A168" s="95">
        <v>1.81</v>
      </c>
      <c r="B168" s="96"/>
      <c r="C168" s="96">
        <v>1.81</v>
      </c>
      <c r="D168" s="96"/>
      <c r="E168" s="96">
        <v>1</v>
      </c>
      <c r="F168" s="96"/>
      <c r="G168" s="96"/>
      <c r="H168" s="96">
        <f t="shared" si="11"/>
        <v>3.2761</v>
      </c>
      <c r="I168" s="96"/>
      <c r="J168" s="96"/>
      <c r="K168" s="97" t="s">
        <v>1017</v>
      </c>
      <c r="L168" s="105"/>
    </row>
    <row r="169" spans="1:12" s="101" customFormat="1" x14ac:dyDescent="0.2">
      <c r="A169" s="95">
        <v>4.5</v>
      </c>
      <c r="B169" s="96"/>
      <c r="C169" s="96">
        <v>3.1</v>
      </c>
      <c r="D169" s="96"/>
      <c r="E169" s="96">
        <v>4</v>
      </c>
      <c r="F169" s="96"/>
      <c r="G169" s="96"/>
      <c r="H169" s="96">
        <f t="shared" si="11"/>
        <v>55.800000000000004</v>
      </c>
      <c r="I169" s="96"/>
      <c r="J169" s="96" t="s">
        <v>1076</v>
      </c>
      <c r="K169" s="97" t="s">
        <v>1062</v>
      </c>
      <c r="L169" s="105"/>
    </row>
    <row r="170" spans="1:12" s="101" customFormat="1" x14ac:dyDescent="0.2">
      <c r="A170" s="95">
        <v>5.31</v>
      </c>
      <c r="B170" s="96"/>
      <c r="C170" s="96">
        <v>2.5499999999999998</v>
      </c>
      <c r="D170" s="96"/>
      <c r="E170" s="96">
        <v>2</v>
      </c>
      <c r="F170" s="96"/>
      <c r="G170" s="96"/>
      <c r="H170" s="96">
        <f t="shared" si="11"/>
        <v>27.080999999999996</v>
      </c>
      <c r="I170" s="96"/>
      <c r="J170" s="96" t="s">
        <v>1077</v>
      </c>
      <c r="K170" s="97" t="s">
        <v>1062</v>
      </c>
      <c r="L170" s="105"/>
    </row>
    <row r="171" spans="1:12" s="101" customFormat="1" x14ac:dyDescent="0.2">
      <c r="A171" s="95">
        <v>5.31</v>
      </c>
      <c r="B171" s="96"/>
      <c r="C171" s="96">
        <v>2.65</v>
      </c>
      <c r="D171" s="96"/>
      <c r="E171" s="96">
        <v>1</v>
      </c>
      <c r="F171" s="96"/>
      <c r="G171" s="96"/>
      <c r="H171" s="96">
        <f t="shared" si="11"/>
        <v>14.071499999999999</v>
      </c>
      <c r="I171" s="96"/>
      <c r="J171" s="96" t="s">
        <v>1078</v>
      </c>
      <c r="K171" s="97" t="s">
        <v>1062</v>
      </c>
      <c r="L171" s="105"/>
    </row>
    <row r="172" spans="1:12" s="101" customFormat="1" x14ac:dyDescent="0.2">
      <c r="A172" s="95">
        <v>3</v>
      </c>
      <c r="B172" s="96"/>
      <c r="C172" s="96">
        <v>4.5</v>
      </c>
      <c r="D172" s="96"/>
      <c r="E172" s="96">
        <v>2</v>
      </c>
      <c r="F172" s="96"/>
      <c r="G172" s="96"/>
      <c r="H172" s="96">
        <f t="shared" si="11"/>
        <v>27</v>
      </c>
      <c r="I172" s="96"/>
      <c r="J172" s="96" t="s">
        <v>1079</v>
      </c>
      <c r="K172" s="97" t="s">
        <v>1062</v>
      </c>
      <c r="L172" s="105"/>
    </row>
    <row r="173" spans="1:12" s="101" customFormat="1" x14ac:dyDescent="0.2">
      <c r="A173" s="95">
        <v>3.5</v>
      </c>
      <c r="B173" s="96"/>
      <c r="C173" s="96">
        <v>4.5</v>
      </c>
      <c r="D173" s="96"/>
      <c r="E173" s="96">
        <v>5</v>
      </c>
      <c r="F173" s="96"/>
      <c r="G173" s="96"/>
      <c r="H173" s="96">
        <f t="shared" si="11"/>
        <v>78.75</v>
      </c>
      <c r="I173" s="96"/>
      <c r="J173" s="96" t="s">
        <v>1080</v>
      </c>
      <c r="K173" s="97" t="s">
        <v>1062</v>
      </c>
      <c r="L173" s="105"/>
    </row>
    <row r="174" spans="1:12" s="101" customFormat="1" x14ac:dyDescent="0.2">
      <c r="A174" s="95">
        <v>4.5</v>
      </c>
      <c r="B174" s="96"/>
      <c r="C174" s="96">
        <v>10.5</v>
      </c>
      <c r="D174" s="96"/>
      <c r="E174" s="96">
        <v>1</v>
      </c>
      <c r="F174" s="96"/>
      <c r="G174" s="96"/>
      <c r="H174" s="96">
        <f t="shared" si="11"/>
        <v>47.25</v>
      </c>
      <c r="I174" s="96"/>
      <c r="J174" s="96" t="s">
        <v>1081</v>
      </c>
      <c r="K174" s="97" t="s">
        <v>1062</v>
      </c>
      <c r="L174" s="105"/>
    </row>
    <row r="175" spans="1:12" s="101" customFormat="1" x14ac:dyDescent="0.2">
      <c r="A175" s="95">
        <v>4.5</v>
      </c>
      <c r="B175" s="96"/>
      <c r="C175" s="96">
        <v>6.7</v>
      </c>
      <c r="D175" s="96"/>
      <c r="E175" s="96">
        <v>1</v>
      </c>
      <c r="F175" s="96">
        <v>3.2</v>
      </c>
      <c r="G175" s="96"/>
      <c r="H175" s="96">
        <f t="shared" si="11"/>
        <v>26.950000000000003</v>
      </c>
      <c r="I175" s="96"/>
      <c r="J175" s="96" t="s">
        <v>1082</v>
      </c>
      <c r="K175" s="97" t="s">
        <v>1062</v>
      </c>
      <c r="L175" s="105"/>
    </row>
    <row r="176" spans="1:12" s="101" customFormat="1" x14ac:dyDescent="0.2">
      <c r="A176" s="95">
        <v>3.4</v>
      </c>
      <c r="B176" s="96"/>
      <c r="C176" s="96">
        <v>4.5</v>
      </c>
      <c r="D176" s="96"/>
      <c r="E176" s="96">
        <v>3</v>
      </c>
      <c r="F176" s="96"/>
      <c r="G176" s="96"/>
      <c r="H176" s="96">
        <f t="shared" si="11"/>
        <v>45.9</v>
      </c>
      <c r="I176" s="96"/>
      <c r="J176" s="96" t="s">
        <v>1083</v>
      </c>
      <c r="K176" s="97" t="s">
        <v>1062</v>
      </c>
      <c r="L176" s="105"/>
    </row>
    <row r="177" spans="1:12" s="101" customFormat="1" x14ac:dyDescent="0.2">
      <c r="A177" s="95">
        <v>2</v>
      </c>
      <c r="B177" s="96"/>
      <c r="C177" s="96">
        <v>21</v>
      </c>
      <c r="D177" s="96"/>
      <c r="E177" s="96">
        <v>1</v>
      </c>
      <c r="F177" s="96"/>
      <c r="G177" s="96"/>
      <c r="H177" s="96">
        <f t="shared" si="11"/>
        <v>42</v>
      </c>
      <c r="I177" s="96"/>
      <c r="J177" s="96" t="s">
        <v>1084</v>
      </c>
      <c r="K177" s="97" t="s">
        <v>1062</v>
      </c>
      <c r="L177" s="105"/>
    </row>
    <row r="178" spans="1:12" s="101" customFormat="1" ht="22.5" x14ac:dyDescent="0.2">
      <c r="A178" s="95">
        <v>2.5</v>
      </c>
      <c r="B178" s="96"/>
      <c r="C178" s="96">
        <v>10.5</v>
      </c>
      <c r="D178" s="96"/>
      <c r="E178" s="96">
        <v>1</v>
      </c>
      <c r="F178" s="96"/>
      <c r="G178" s="96"/>
      <c r="H178" s="96">
        <f t="shared" si="11"/>
        <v>26.25</v>
      </c>
      <c r="I178" s="96"/>
      <c r="J178" s="96" t="s">
        <v>1085</v>
      </c>
      <c r="K178" s="97" t="s">
        <v>1062</v>
      </c>
      <c r="L178" s="105"/>
    </row>
    <row r="179" spans="1:12" s="101" customFormat="1" ht="22.5" x14ac:dyDescent="0.2">
      <c r="A179" s="95">
        <v>2</v>
      </c>
      <c r="B179" s="96"/>
      <c r="C179" s="96">
        <v>21</v>
      </c>
      <c r="D179" s="96"/>
      <c r="E179" s="96">
        <v>1</v>
      </c>
      <c r="F179" s="96"/>
      <c r="G179" s="96"/>
      <c r="H179" s="96">
        <f t="shared" si="11"/>
        <v>42</v>
      </c>
      <c r="I179" s="96"/>
      <c r="J179" s="96" t="s">
        <v>1086</v>
      </c>
      <c r="K179" s="97" t="s">
        <v>1062</v>
      </c>
      <c r="L179" s="105"/>
    </row>
    <row r="180" spans="1:12" s="101" customFormat="1" x14ac:dyDescent="0.2">
      <c r="A180" s="95"/>
      <c r="B180" s="96"/>
      <c r="C180" s="96"/>
      <c r="D180" s="96"/>
      <c r="E180" s="96"/>
      <c r="F180" s="96"/>
      <c r="G180" s="96"/>
      <c r="H180" s="96">
        <f t="shared" si="11"/>
        <v>0</v>
      </c>
      <c r="I180" s="96"/>
      <c r="J180" s="96"/>
      <c r="K180" s="97" t="s">
        <v>1062</v>
      </c>
      <c r="L180" s="105"/>
    </row>
    <row r="181" spans="1:12" s="101" customFormat="1" x14ac:dyDescent="0.2">
      <c r="A181" s="95"/>
      <c r="B181" s="96" t="s">
        <v>966</v>
      </c>
      <c r="C181" s="96"/>
      <c r="D181" s="96" t="s">
        <v>966</v>
      </c>
      <c r="E181" s="96"/>
      <c r="F181" s="96" t="s">
        <v>966</v>
      </c>
      <c r="G181" s="96" t="s">
        <v>966</v>
      </c>
      <c r="H181" s="96" t="s">
        <v>966</v>
      </c>
      <c r="I181" s="96" t="s">
        <v>966</v>
      </c>
      <c r="J181" s="96"/>
      <c r="K181" s="97"/>
      <c r="L181" s="105"/>
    </row>
    <row r="182" spans="1:12" s="101" customFormat="1" ht="15" thickBot="1" x14ac:dyDescent="0.25">
      <c r="A182" s="253" t="s">
        <v>967</v>
      </c>
      <c r="B182" s="254"/>
      <c r="C182" s="254"/>
      <c r="D182" s="254"/>
      <c r="E182" s="254"/>
      <c r="F182" s="98"/>
      <c r="G182" s="98">
        <f>SUM(G163:G181)</f>
        <v>0</v>
      </c>
      <c r="H182" s="99">
        <f>SUM(H163:H181)</f>
        <v>516.58379999999988</v>
      </c>
      <c r="I182" s="98"/>
      <c r="J182" s="98"/>
      <c r="K182" s="100"/>
      <c r="L182" s="105"/>
    </row>
    <row r="183" spans="1:12" s="129" customFormat="1" x14ac:dyDescent="0.2"/>
    <row r="184" spans="1:12" s="129" customFormat="1" ht="15" thickBot="1" x14ac:dyDescent="0.25"/>
    <row r="185" spans="1:12" s="101" customFormat="1" x14ac:dyDescent="0.2">
      <c r="A185" s="255" t="s">
        <v>947</v>
      </c>
      <c r="B185" s="144">
        <v>2</v>
      </c>
      <c r="C185" s="257" t="s">
        <v>948</v>
      </c>
      <c r="D185" s="257"/>
      <c r="E185" s="258" t="s">
        <v>18</v>
      </c>
      <c r="F185" s="258"/>
      <c r="G185" s="258"/>
      <c r="H185" s="258"/>
      <c r="I185" s="258"/>
      <c r="J185" s="258"/>
      <c r="K185" s="259"/>
      <c r="L185" s="105"/>
    </row>
    <row r="186" spans="1:12" s="101" customFormat="1" x14ac:dyDescent="0.2">
      <c r="A186" s="256"/>
      <c r="B186" s="145"/>
      <c r="C186" s="260" t="s">
        <v>950</v>
      </c>
      <c r="D186" s="260"/>
      <c r="E186" s="261" t="s">
        <v>969</v>
      </c>
      <c r="F186" s="261"/>
      <c r="G186" s="261"/>
      <c r="H186" s="261"/>
      <c r="I186" s="261"/>
      <c r="J186" s="261"/>
      <c r="K186" s="262"/>
      <c r="L186" s="105"/>
    </row>
    <row r="187" spans="1:12" s="101" customFormat="1" ht="22.5" customHeight="1" x14ac:dyDescent="0.2">
      <c r="A187" s="256"/>
      <c r="B187" s="145"/>
      <c r="C187" s="260" t="s">
        <v>953</v>
      </c>
      <c r="D187" s="260"/>
      <c r="E187" s="263" t="s">
        <v>1012</v>
      </c>
      <c r="F187" s="263"/>
      <c r="G187" s="263"/>
      <c r="H187" s="263"/>
      <c r="I187" s="263"/>
      <c r="J187" s="263"/>
      <c r="K187" s="264"/>
      <c r="L187" s="105"/>
    </row>
    <row r="188" spans="1:12" s="101" customFormat="1" x14ac:dyDescent="0.2">
      <c r="A188" s="265" t="s">
        <v>955</v>
      </c>
      <c r="B188" s="266"/>
      <c r="C188" s="266" t="s">
        <v>956</v>
      </c>
      <c r="D188" s="266" t="s">
        <v>957</v>
      </c>
      <c r="E188" s="266" t="s">
        <v>10</v>
      </c>
      <c r="F188" s="266" t="s">
        <v>958</v>
      </c>
      <c r="G188" s="266" t="s">
        <v>959</v>
      </c>
      <c r="H188" s="266" t="s">
        <v>960</v>
      </c>
      <c r="I188" s="266" t="s">
        <v>961</v>
      </c>
      <c r="J188" s="266" t="s">
        <v>962</v>
      </c>
      <c r="K188" s="267" t="s">
        <v>963</v>
      </c>
      <c r="L188" s="105"/>
    </row>
    <row r="189" spans="1:12" s="101" customFormat="1" x14ac:dyDescent="0.2">
      <c r="A189" s="146" t="s">
        <v>964</v>
      </c>
      <c r="B189" s="147" t="s">
        <v>965</v>
      </c>
      <c r="C189" s="266"/>
      <c r="D189" s="266"/>
      <c r="E189" s="266"/>
      <c r="F189" s="266"/>
      <c r="G189" s="266"/>
      <c r="H189" s="266"/>
      <c r="I189" s="266"/>
      <c r="J189" s="266"/>
      <c r="K189" s="267"/>
      <c r="L189" s="105"/>
    </row>
    <row r="190" spans="1:12" s="101" customFormat="1" x14ac:dyDescent="0.2">
      <c r="A190" s="95">
        <v>6.25</v>
      </c>
      <c r="B190" s="96"/>
      <c r="C190" s="96">
        <v>3.18</v>
      </c>
      <c r="D190" s="96"/>
      <c r="E190" s="96">
        <v>1</v>
      </c>
      <c r="F190" s="96"/>
      <c r="G190" s="96"/>
      <c r="H190" s="96">
        <f>E190*C190*A190-F190</f>
        <v>19.875</v>
      </c>
      <c r="I190" s="96" t="s">
        <v>966</v>
      </c>
      <c r="J190" s="96" t="s">
        <v>1003</v>
      </c>
      <c r="K190" s="97" t="s">
        <v>1072</v>
      </c>
      <c r="L190" s="105"/>
    </row>
    <row r="191" spans="1:12" s="101" customFormat="1" x14ac:dyDescent="0.2">
      <c r="A191" s="95">
        <v>6.1</v>
      </c>
      <c r="B191" s="96"/>
      <c r="C191" s="96">
        <v>3.57</v>
      </c>
      <c r="D191" s="96"/>
      <c r="E191" s="96">
        <v>1</v>
      </c>
      <c r="F191" s="96">
        <v>1.67</v>
      </c>
      <c r="G191" s="96"/>
      <c r="H191" s="96">
        <f>E191*C191*A191-F191</f>
        <v>20.106999999999999</v>
      </c>
      <c r="I191" s="96"/>
      <c r="J191" s="96" t="s">
        <v>1003</v>
      </c>
      <c r="K191" s="97" t="s">
        <v>1073</v>
      </c>
      <c r="L191" s="105"/>
    </row>
    <row r="192" spans="1:12" s="101" customFormat="1" x14ac:dyDescent="0.2">
      <c r="A192" s="95">
        <v>2.0299999999999998</v>
      </c>
      <c r="B192" s="96"/>
      <c r="C192" s="96">
        <v>6.1</v>
      </c>
      <c r="D192" s="96"/>
      <c r="E192" s="96">
        <v>1</v>
      </c>
      <c r="F192" s="96"/>
      <c r="G192" s="96"/>
      <c r="H192" s="96">
        <f t="shared" ref="H192:H206" si="12">E192*C192*A192-F192</f>
        <v>12.382999999999997</v>
      </c>
      <c r="I192" s="96"/>
      <c r="J192" s="96" t="s">
        <v>1004</v>
      </c>
      <c r="K192" s="97" t="s">
        <v>1074</v>
      </c>
      <c r="L192" s="105"/>
    </row>
    <row r="193" spans="1:12" s="101" customFormat="1" x14ac:dyDescent="0.2">
      <c r="A193" s="95">
        <v>3.57</v>
      </c>
      <c r="B193" s="96"/>
      <c r="C193" s="96">
        <v>6.1</v>
      </c>
      <c r="D193" s="96"/>
      <c r="E193" s="96">
        <v>1</v>
      </c>
      <c r="F193" s="96">
        <v>1.67</v>
      </c>
      <c r="G193" s="96"/>
      <c r="H193" s="96">
        <f t="shared" si="12"/>
        <v>20.106999999999999</v>
      </c>
      <c r="I193" s="96"/>
      <c r="J193" s="96" t="s">
        <v>1004</v>
      </c>
      <c r="K193" s="97" t="s">
        <v>1075</v>
      </c>
      <c r="L193" s="105"/>
    </row>
    <row r="194" spans="1:12" s="101" customFormat="1" x14ac:dyDescent="0.2">
      <c r="A194" s="95">
        <v>4.1399999999999997</v>
      </c>
      <c r="B194" s="96"/>
      <c r="C194" s="96">
        <v>1.88</v>
      </c>
      <c r="D194" s="96"/>
      <c r="E194" s="96">
        <v>1</v>
      </c>
      <c r="F194" s="96"/>
      <c r="G194" s="96"/>
      <c r="H194" s="96">
        <f t="shared" si="12"/>
        <v>7.783199999999999</v>
      </c>
      <c r="I194" s="96"/>
      <c r="J194" s="96" t="s">
        <v>1003</v>
      </c>
      <c r="K194" s="97" t="s">
        <v>1067</v>
      </c>
      <c r="L194" s="105"/>
    </row>
    <row r="195" spans="1:12" s="101" customFormat="1" x14ac:dyDescent="0.2">
      <c r="A195" s="95">
        <v>1.81</v>
      </c>
      <c r="B195" s="96"/>
      <c r="C195" s="96">
        <v>1.81</v>
      </c>
      <c r="D195" s="96"/>
      <c r="E195" s="96">
        <v>1</v>
      </c>
      <c r="F195" s="96"/>
      <c r="G195" s="96"/>
      <c r="H195" s="96">
        <f t="shared" si="12"/>
        <v>3.2761</v>
      </c>
      <c r="I195" s="96"/>
      <c r="J195" s="96"/>
      <c r="K195" s="97" t="s">
        <v>1017</v>
      </c>
      <c r="L195" s="105"/>
    </row>
    <row r="196" spans="1:12" s="101" customFormat="1" x14ac:dyDescent="0.2">
      <c r="A196" s="95">
        <v>4.5</v>
      </c>
      <c r="B196" s="96"/>
      <c r="C196" s="96">
        <v>3.1</v>
      </c>
      <c r="D196" s="96"/>
      <c r="E196" s="96">
        <v>4</v>
      </c>
      <c r="F196" s="96"/>
      <c r="G196" s="96"/>
      <c r="H196" s="96">
        <f t="shared" si="12"/>
        <v>55.800000000000004</v>
      </c>
      <c r="I196" s="96"/>
      <c r="J196" s="96" t="s">
        <v>1076</v>
      </c>
      <c r="K196" s="97" t="s">
        <v>1062</v>
      </c>
      <c r="L196" s="105"/>
    </row>
    <row r="197" spans="1:12" s="101" customFormat="1" x14ac:dyDescent="0.2">
      <c r="A197" s="95">
        <v>5.31</v>
      </c>
      <c r="B197" s="96"/>
      <c r="C197" s="96">
        <v>2.5499999999999998</v>
      </c>
      <c r="D197" s="96"/>
      <c r="E197" s="96">
        <v>2</v>
      </c>
      <c r="F197" s="96"/>
      <c r="G197" s="96"/>
      <c r="H197" s="96">
        <f t="shared" si="12"/>
        <v>27.080999999999996</v>
      </c>
      <c r="I197" s="96"/>
      <c r="J197" s="96" t="s">
        <v>1077</v>
      </c>
      <c r="K197" s="97" t="s">
        <v>1062</v>
      </c>
      <c r="L197" s="105"/>
    </row>
    <row r="198" spans="1:12" s="101" customFormat="1" x14ac:dyDescent="0.2">
      <c r="A198" s="95">
        <v>5.31</v>
      </c>
      <c r="B198" s="96"/>
      <c r="C198" s="96">
        <v>2.65</v>
      </c>
      <c r="D198" s="96"/>
      <c r="E198" s="96">
        <v>1</v>
      </c>
      <c r="F198" s="96"/>
      <c r="G198" s="96"/>
      <c r="H198" s="96">
        <f t="shared" si="12"/>
        <v>14.071499999999999</v>
      </c>
      <c r="I198" s="96"/>
      <c r="J198" s="96" t="s">
        <v>1078</v>
      </c>
      <c r="K198" s="97" t="s">
        <v>1062</v>
      </c>
      <c r="L198" s="105"/>
    </row>
    <row r="199" spans="1:12" s="101" customFormat="1" x14ac:dyDescent="0.2">
      <c r="A199" s="95">
        <v>3</v>
      </c>
      <c r="B199" s="96"/>
      <c r="C199" s="96">
        <v>4.5</v>
      </c>
      <c r="D199" s="96"/>
      <c r="E199" s="96">
        <v>2</v>
      </c>
      <c r="F199" s="96"/>
      <c r="G199" s="96"/>
      <c r="H199" s="96">
        <f t="shared" si="12"/>
        <v>27</v>
      </c>
      <c r="I199" s="96"/>
      <c r="J199" s="96" t="s">
        <v>1079</v>
      </c>
      <c r="K199" s="97" t="s">
        <v>1062</v>
      </c>
      <c r="L199" s="105"/>
    </row>
    <row r="200" spans="1:12" s="101" customFormat="1" x14ac:dyDescent="0.2">
      <c r="A200" s="95">
        <v>3.5</v>
      </c>
      <c r="B200" s="96"/>
      <c r="C200" s="96">
        <v>4.5</v>
      </c>
      <c r="D200" s="96"/>
      <c r="E200" s="96">
        <v>5</v>
      </c>
      <c r="F200" s="96"/>
      <c r="G200" s="96"/>
      <c r="H200" s="96">
        <f t="shared" si="12"/>
        <v>78.75</v>
      </c>
      <c r="I200" s="96"/>
      <c r="J200" s="96" t="s">
        <v>1080</v>
      </c>
      <c r="K200" s="97" t="s">
        <v>1062</v>
      </c>
      <c r="L200" s="105"/>
    </row>
    <row r="201" spans="1:12" s="101" customFormat="1" x14ac:dyDescent="0.2">
      <c r="A201" s="95">
        <v>4.5</v>
      </c>
      <c r="B201" s="96"/>
      <c r="C201" s="96">
        <v>10.5</v>
      </c>
      <c r="D201" s="96"/>
      <c r="E201" s="96">
        <v>1</v>
      </c>
      <c r="F201" s="96"/>
      <c r="G201" s="96"/>
      <c r="H201" s="96">
        <f t="shared" si="12"/>
        <v>47.25</v>
      </c>
      <c r="I201" s="96"/>
      <c r="J201" s="96" t="s">
        <v>1081</v>
      </c>
      <c r="K201" s="97" t="s">
        <v>1062</v>
      </c>
      <c r="L201" s="105"/>
    </row>
    <row r="202" spans="1:12" s="101" customFormat="1" x14ac:dyDescent="0.2">
      <c r="A202" s="95">
        <v>4.5</v>
      </c>
      <c r="B202" s="96"/>
      <c r="C202" s="96">
        <v>6.7</v>
      </c>
      <c r="D202" s="96"/>
      <c r="E202" s="96">
        <v>1</v>
      </c>
      <c r="F202" s="96">
        <v>3.2</v>
      </c>
      <c r="G202" s="96"/>
      <c r="H202" s="96">
        <f t="shared" si="12"/>
        <v>26.950000000000003</v>
      </c>
      <c r="I202" s="96"/>
      <c r="J202" s="96" t="s">
        <v>1082</v>
      </c>
      <c r="K202" s="97" t="s">
        <v>1062</v>
      </c>
      <c r="L202" s="105"/>
    </row>
    <row r="203" spans="1:12" s="101" customFormat="1" x14ac:dyDescent="0.2">
      <c r="A203" s="95">
        <v>3.4</v>
      </c>
      <c r="B203" s="96"/>
      <c r="C203" s="96">
        <v>4.5</v>
      </c>
      <c r="D203" s="96"/>
      <c r="E203" s="96">
        <v>3</v>
      </c>
      <c r="F203" s="96"/>
      <c r="G203" s="96"/>
      <c r="H203" s="96">
        <f t="shared" si="12"/>
        <v>45.9</v>
      </c>
      <c r="I203" s="96"/>
      <c r="J203" s="96" t="s">
        <v>1083</v>
      </c>
      <c r="K203" s="97" t="s">
        <v>1062</v>
      </c>
      <c r="L203" s="105"/>
    </row>
    <row r="204" spans="1:12" s="101" customFormat="1" x14ac:dyDescent="0.2">
      <c r="A204" s="95">
        <v>2</v>
      </c>
      <c r="B204" s="96"/>
      <c r="C204" s="96">
        <v>21</v>
      </c>
      <c r="D204" s="96"/>
      <c r="E204" s="96">
        <v>1</v>
      </c>
      <c r="F204" s="96"/>
      <c r="G204" s="96"/>
      <c r="H204" s="96">
        <f t="shared" si="12"/>
        <v>42</v>
      </c>
      <c r="I204" s="96"/>
      <c r="J204" s="96" t="s">
        <v>1084</v>
      </c>
      <c r="K204" s="97" t="s">
        <v>1062</v>
      </c>
      <c r="L204" s="105"/>
    </row>
    <row r="205" spans="1:12" s="101" customFormat="1" ht="22.5" x14ac:dyDescent="0.2">
      <c r="A205" s="95">
        <v>2.5</v>
      </c>
      <c r="B205" s="96"/>
      <c r="C205" s="96">
        <v>11.5</v>
      </c>
      <c r="D205" s="96"/>
      <c r="E205" s="96">
        <v>1</v>
      </c>
      <c r="F205" s="96"/>
      <c r="G205" s="96"/>
      <c r="H205" s="96">
        <f t="shared" si="12"/>
        <v>28.75</v>
      </c>
      <c r="I205" s="96"/>
      <c r="J205" s="96" t="s">
        <v>1085</v>
      </c>
      <c r="K205" s="97" t="s">
        <v>1062</v>
      </c>
      <c r="L205" s="105"/>
    </row>
    <row r="206" spans="1:12" s="101" customFormat="1" ht="22.5" x14ac:dyDescent="0.2">
      <c r="A206" s="95">
        <v>2</v>
      </c>
      <c r="B206" s="96"/>
      <c r="C206" s="96">
        <v>21</v>
      </c>
      <c r="D206" s="96"/>
      <c r="E206" s="96">
        <v>1</v>
      </c>
      <c r="F206" s="96"/>
      <c r="G206" s="96"/>
      <c r="H206" s="96">
        <f t="shared" si="12"/>
        <v>42</v>
      </c>
      <c r="I206" s="96"/>
      <c r="J206" s="96" t="s">
        <v>1086</v>
      </c>
      <c r="K206" s="97" t="s">
        <v>1062</v>
      </c>
      <c r="L206" s="105"/>
    </row>
    <row r="207" spans="1:12" s="101" customFormat="1" x14ac:dyDescent="0.2">
      <c r="A207" s="95"/>
      <c r="B207" s="96"/>
      <c r="C207" s="96"/>
      <c r="D207" s="96"/>
      <c r="E207" s="96"/>
      <c r="F207" s="96"/>
      <c r="G207" s="96"/>
      <c r="H207" s="96"/>
      <c r="I207" s="96"/>
      <c r="J207" s="96"/>
      <c r="K207" s="97"/>
      <c r="L207" s="105"/>
    </row>
    <row r="208" spans="1:12" s="101" customFormat="1" x14ac:dyDescent="0.2">
      <c r="A208" s="95"/>
      <c r="B208" s="96" t="s">
        <v>966</v>
      </c>
      <c r="C208" s="96"/>
      <c r="D208" s="96" t="s">
        <v>966</v>
      </c>
      <c r="E208" s="96"/>
      <c r="F208" s="96" t="s">
        <v>966</v>
      </c>
      <c r="G208" s="96" t="s">
        <v>966</v>
      </c>
      <c r="H208" s="96" t="s">
        <v>966</v>
      </c>
      <c r="I208" s="96" t="s">
        <v>966</v>
      </c>
      <c r="J208" s="96"/>
      <c r="K208" s="97"/>
      <c r="L208" s="105"/>
    </row>
    <row r="209" spans="1:12" s="101" customFormat="1" ht="15" thickBot="1" x14ac:dyDescent="0.25">
      <c r="A209" s="253" t="s">
        <v>967</v>
      </c>
      <c r="B209" s="254"/>
      <c r="C209" s="254"/>
      <c r="D209" s="254"/>
      <c r="E209" s="254"/>
      <c r="F209" s="98"/>
      <c r="G209" s="98">
        <f>SUM(G190:G208)</f>
        <v>0</v>
      </c>
      <c r="H209" s="99">
        <f>SUM(H190:H208)</f>
        <v>519.08379999999988</v>
      </c>
      <c r="I209" s="98"/>
      <c r="J209" s="98"/>
      <c r="K209" s="100"/>
      <c r="L209" s="105"/>
    </row>
    <row r="210" spans="1:12" s="142" customFormat="1" ht="15" thickBot="1" x14ac:dyDescent="0.25"/>
    <row r="211" spans="1:12" s="101" customFormat="1" x14ac:dyDescent="0.2">
      <c r="A211" s="255" t="s">
        <v>947</v>
      </c>
      <c r="B211" s="134">
        <v>2</v>
      </c>
      <c r="C211" s="257" t="s">
        <v>948</v>
      </c>
      <c r="D211" s="257"/>
      <c r="E211" s="258" t="s">
        <v>18</v>
      </c>
      <c r="F211" s="258"/>
      <c r="G211" s="258"/>
      <c r="H211" s="258"/>
      <c r="I211" s="258"/>
      <c r="J211" s="258"/>
      <c r="K211" s="259"/>
      <c r="L211" s="105"/>
    </row>
    <row r="212" spans="1:12" s="101" customFormat="1" x14ac:dyDescent="0.2">
      <c r="A212" s="256"/>
      <c r="B212" s="135"/>
      <c r="C212" s="260" t="s">
        <v>950</v>
      </c>
      <c r="D212" s="260"/>
      <c r="E212" s="261" t="s">
        <v>969</v>
      </c>
      <c r="F212" s="261"/>
      <c r="G212" s="261"/>
      <c r="H212" s="261"/>
      <c r="I212" s="261"/>
      <c r="J212" s="261"/>
      <c r="K212" s="262"/>
      <c r="L212" s="105"/>
    </row>
    <row r="213" spans="1:12" s="101" customFormat="1" ht="22.5" customHeight="1" x14ac:dyDescent="0.2">
      <c r="A213" s="256"/>
      <c r="B213" s="135"/>
      <c r="C213" s="260" t="s">
        <v>953</v>
      </c>
      <c r="D213" s="260"/>
      <c r="E213" s="263" t="s">
        <v>1013</v>
      </c>
      <c r="F213" s="263"/>
      <c r="G213" s="263"/>
      <c r="H213" s="263"/>
      <c r="I213" s="263"/>
      <c r="J213" s="263"/>
      <c r="K213" s="264"/>
      <c r="L213" s="105"/>
    </row>
    <row r="214" spans="1:12" s="101" customFormat="1" x14ac:dyDescent="0.2">
      <c r="A214" s="265" t="s">
        <v>955</v>
      </c>
      <c r="B214" s="266"/>
      <c r="C214" s="266" t="s">
        <v>956</v>
      </c>
      <c r="D214" s="266" t="s">
        <v>957</v>
      </c>
      <c r="E214" s="266" t="s">
        <v>10</v>
      </c>
      <c r="F214" s="266" t="s">
        <v>958</v>
      </c>
      <c r="G214" s="266" t="s">
        <v>959</v>
      </c>
      <c r="H214" s="266" t="s">
        <v>960</v>
      </c>
      <c r="I214" s="266" t="s">
        <v>961</v>
      </c>
      <c r="J214" s="266" t="s">
        <v>962</v>
      </c>
      <c r="K214" s="267" t="s">
        <v>963</v>
      </c>
      <c r="L214" s="105"/>
    </row>
    <row r="215" spans="1:12" s="101" customFormat="1" x14ac:dyDescent="0.2">
      <c r="A215" s="133" t="s">
        <v>964</v>
      </c>
      <c r="B215" s="130" t="s">
        <v>965</v>
      </c>
      <c r="C215" s="266"/>
      <c r="D215" s="266"/>
      <c r="E215" s="266"/>
      <c r="F215" s="266"/>
      <c r="G215" s="266"/>
      <c r="H215" s="266"/>
      <c r="I215" s="266"/>
      <c r="J215" s="266"/>
      <c r="K215" s="267"/>
      <c r="L215" s="105"/>
    </row>
    <row r="216" spans="1:12" s="101" customFormat="1" x14ac:dyDescent="0.2">
      <c r="A216" s="95">
        <v>6.1</v>
      </c>
      <c r="B216" s="96"/>
      <c r="C216" s="96">
        <v>5.53</v>
      </c>
      <c r="D216" s="96"/>
      <c r="E216" s="96">
        <v>1</v>
      </c>
      <c r="F216" s="96"/>
      <c r="G216" s="96"/>
      <c r="H216" s="96">
        <f>E216*C216*A216</f>
        <v>33.732999999999997</v>
      </c>
      <c r="I216" s="96"/>
      <c r="J216" s="96" t="s">
        <v>1004</v>
      </c>
      <c r="K216" s="97" t="s">
        <v>1002</v>
      </c>
      <c r="L216" s="105"/>
    </row>
    <row r="217" spans="1:12" s="101" customFormat="1" x14ac:dyDescent="0.2">
      <c r="A217" s="95"/>
      <c r="B217" s="96"/>
      <c r="C217" s="96"/>
      <c r="D217" s="96"/>
      <c r="E217" s="96"/>
      <c r="F217" s="96"/>
      <c r="G217" s="96"/>
      <c r="H217" s="96"/>
      <c r="I217" s="96"/>
      <c r="J217" s="96"/>
      <c r="K217" s="97"/>
      <c r="L217" s="105"/>
    </row>
    <row r="218" spans="1:12" s="101" customFormat="1" x14ac:dyDescent="0.2">
      <c r="A218" s="95"/>
      <c r="B218" s="96" t="s">
        <v>966</v>
      </c>
      <c r="C218" s="96"/>
      <c r="D218" s="96" t="s">
        <v>966</v>
      </c>
      <c r="E218" s="96"/>
      <c r="F218" s="96" t="s">
        <v>966</v>
      </c>
      <c r="G218" s="96" t="s">
        <v>966</v>
      </c>
      <c r="H218" s="96" t="s">
        <v>966</v>
      </c>
      <c r="I218" s="96" t="s">
        <v>966</v>
      </c>
      <c r="J218" s="96"/>
      <c r="K218" s="97"/>
      <c r="L218" s="105"/>
    </row>
    <row r="219" spans="1:12" s="101" customFormat="1" ht="15" thickBot="1" x14ac:dyDescent="0.25">
      <c r="A219" s="253" t="s">
        <v>967</v>
      </c>
      <c r="B219" s="254"/>
      <c r="C219" s="254"/>
      <c r="D219" s="254"/>
      <c r="E219" s="254"/>
      <c r="F219" s="98"/>
      <c r="G219" s="98">
        <f>SUM(G216:G218)</f>
        <v>0</v>
      </c>
      <c r="H219" s="99">
        <f>SUM(H216:H218)</f>
        <v>33.732999999999997</v>
      </c>
      <c r="I219" s="98"/>
      <c r="J219" s="98"/>
      <c r="K219" s="100"/>
      <c r="L219" s="105"/>
    </row>
    <row r="220" spans="1:12" s="129" customFormat="1" ht="15" thickBot="1" x14ac:dyDescent="0.25"/>
    <row r="221" spans="1:12" s="101" customFormat="1" x14ac:dyDescent="0.2">
      <c r="A221" s="255" t="s">
        <v>947</v>
      </c>
      <c r="B221" s="144">
        <v>2</v>
      </c>
      <c r="C221" s="257" t="s">
        <v>948</v>
      </c>
      <c r="D221" s="257"/>
      <c r="E221" s="258" t="s">
        <v>18</v>
      </c>
      <c r="F221" s="258"/>
      <c r="G221" s="258"/>
      <c r="H221" s="258"/>
      <c r="I221" s="258"/>
      <c r="J221" s="258"/>
      <c r="K221" s="259"/>
      <c r="L221" s="105"/>
    </row>
    <row r="222" spans="1:12" s="101" customFormat="1" x14ac:dyDescent="0.2">
      <c r="A222" s="256"/>
      <c r="B222" s="145"/>
      <c r="C222" s="260" t="s">
        <v>950</v>
      </c>
      <c r="D222" s="260"/>
      <c r="E222" s="261" t="s">
        <v>969</v>
      </c>
      <c r="F222" s="261"/>
      <c r="G222" s="261"/>
      <c r="H222" s="261"/>
      <c r="I222" s="261"/>
      <c r="J222" s="261"/>
      <c r="K222" s="262"/>
      <c r="L222" s="105"/>
    </row>
    <row r="223" spans="1:12" s="101" customFormat="1" ht="22.5" customHeight="1" x14ac:dyDescent="0.2">
      <c r="A223" s="256"/>
      <c r="B223" s="145"/>
      <c r="C223" s="260" t="s">
        <v>953</v>
      </c>
      <c r="D223" s="260"/>
      <c r="E223" s="263" t="s">
        <v>1087</v>
      </c>
      <c r="F223" s="263"/>
      <c r="G223" s="263"/>
      <c r="H223" s="263"/>
      <c r="I223" s="263"/>
      <c r="J223" s="263"/>
      <c r="K223" s="264"/>
      <c r="L223" s="105"/>
    </row>
    <row r="224" spans="1:12" s="101" customFormat="1" x14ac:dyDescent="0.2">
      <c r="A224" s="265" t="s">
        <v>955</v>
      </c>
      <c r="B224" s="266"/>
      <c r="C224" s="266" t="s">
        <v>956</v>
      </c>
      <c r="D224" s="266" t="s">
        <v>957</v>
      </c>
      <c r="E224" s="266" t="s">
        <v>10</v>
      </c>
      <c r="F224" s="266" t="s">
        <v>958</v>
      </c>
      <c r="G224" s="266" t="s">
        <v>959</v>
      </c>
      <c r="H224" s="266" t="s">
        <v>960</v>
      </c>
      <c r="I224" s="266" t="s">
        <v>961</v>
      </c>
      <c r="J224" s="266" t="s">
        <v>962</v>
      </c>
      <c r="K224" s="267" t="s">
        <v>963</v>
      </c>
      <c r="L224" s="105"/>
    </row>
    <row r="225" spans="1:12" s="101" customFormat="1" x14ac:dyDescent="0.2">
      <c r="A225" s="146" t="s">
        <v>964</v>
      </c>
      <c r="B225" s="147" t="s">
        <v>965</v>
      </c>
      <c r="C225" s="266"/>
      <c r="D225" s="266"/>
      <c r="E225" s="266"/>
      <c r="F225" s="266"/>
      <c r="G225" s="266"/>
      <c r="H225" s="266"/>
      <c r="I225" s="266"/>
      <c r="J225" s="266"/>
      <c r="K225" s="267"/>
      <c r="L225" s="105"/>
    </row>
    <row r="226" spans="1:12" s="101" customFormat="1" x14ac:dyDescent="0.2">
      <c r="A226" s="95">
        <v>6.25</v>
      </c>
      <c r="B226" s="96"/>
      <c r="C226" s="96">
        <v>3.18</v>
      </c>
      <c r="D226" s="96"/>
      <c r="E226" s="96">
        <v>1</v>
      </c>
      <c r="F226" s="96"/>
      <c r="G226" s="96">
        <f t="shared" ref="G226:G241" si="13">(A226+C226)*2*E226</f>
        <v>18.86</v>
      </c>
      <c r="H226" s="96"/>
      <c r="I226" s="96" t="s">
        <v>966</v>
      </c>
      <c r="J226" s="96" t="s">
        <v>1003</v>
      </c>
      <c r="K226" s="97" t="s">
        <v>1072</v>
      </c>
      <c r="L226" s="105"/>
    </row>
    <row r="227" spans="1:12" s="101" customFormat="1" x14ac:dyDescent="0.2">
      <c r="A227" s="95">
        <v>6.1</v>
      </c>
      <c r="B227" s="96"/>
      <c r="C227" s="96">
        <v>3.57</v>
      </c>
      <c r="D227" s="96"/>
      <c r="E227" s="96">
        <v>1</v>
      </c>
      <c r="F227" s="96"/>
      <c r="G227" s="96">
        <f t="shared" si="13"/>
        <v>19.34</v>
      </c>
      <c r="H227" s="96"/>
      <c r="I227" s="96"/>
      <c r="J227" s="96" t="s">
        <v>1003</v>
      </c>
      <c r="K227" s="97" t="s">
        <v>1073</v>
      </c>
      <c r="L227" s="105"/>
    </row>
    <row r="228" spans="1:12" s="101" customFormat="1" x14ac:dyDescent="0.2">
      <c r="A228" s="95">
        <v>2.0299999999999998</v>
      </c>
      <c r="B228" s="96"/>
      <c r="C228" s="96">
        <v>6.1</v>
      </c>
      <c r="D228" s="96"/>
      <c r="E228" s="96">
        <v>1</v>
      </c>
      <c r="F228" s="96"/>
      <c r="G228" s="96">
        <f t="shared" si="13"/>
        <v>16.259999999999998</v>
      </c>
      <c r="H228" s="96"/>
      <c r="I228" s="96"/>
      <c r="J228" s="96" t="s">
        <v>1004</v>
      </c>
      <c r="K228" s="97" t="s">
        <v>1074</v>
      </c>
      <c r="L228" s="105"/>
    </row>
    <row r="229" spans="1:12" s="101" customFormat="1" x14ac:dyDescent="0.2">
      <c r="A229" s="95">
        <v>3.57</v>
      </c>
      <c r="B229" s="96"/>
      <c r="C229" s="96">
        <v>6.1</v>
      </c>
      <c r="D229" s="96"/>
      <c r="E229" s="96">
        <v>1</v>
      </c>
      <c r="F229" s="96"/>
      <c r="G229" s="96">
        <f t="shared" si="13"/>
        <v>19.34</v>
      </c>
      <c r="H229" s="96"/>
      <c r="I229" s="96"/>
      <c r="J229" s="96" t="s">
        <v>1004</v>
      </c>
      <c r="K229" s="97" t="s">
        <v>1075</v>
      </c>
      <c r="L229" s="105"/>
    </row>
    <row r="230" spans="1:12" s="101" customFormat="1" x14ac:dyDescent="0.2">
      <c r="A230" s="95">
        <v>4.1399999999999997</v>
      </c>
      <c r="B230" s="96"/>
      <c r="C230" s="96">
        <v>1.88</v>
      </c>
      <c r="D230" s="96"/>
      <c r="E230" s="96">
        <v>1</v>
      </c>
      <c r="F230" s="96"/>
      <c r="G230" s="96">
        <f t="shared" si="13"/>
        <v>12.04</v>
      </c>
      <c r="H230" s="96"/>
      <c r="I230" s="96"/>
      <c r="J230" s="96" t="s">
        <v>1003</v>
      </c>
      <c r="K230" s="97" t="s">
        <v>1067</v>
      </c>
      <c r="L230" s="105"/>
    </row>
    <row r="231" spans="1:12" s="101" customFormat="1" x14ac:dyDescent="0.2">
      <c r="A231" s="95">
        <v>4.5</v>
      </c>
      <c r="B231" s="96"/>
      <c r="C231" s="96">
        <v>3.1</v>
      </c>
      <c r="D231" s="96"/>
      <c r="E231" s="96">
        <v>4</v>
      </c>
      <c r="F231" s="96"/>
      <c r="G231" s="96">
        <f t="shared" si="13"/>
        <v>60.8</v>
      </c>
      <c r="H231" s="96"/>
      <c r="I231" s="96"/>
      <c r="J231" s="96" t="s">
        <v>1076</v>
      </c>
      <c r="K231" s="97" t="s">
        <v>1062</v>
      </c>
      <c r="L231" s="105"/>
    </row>
    <row r="232" spans="1:12" s="101" customFormat="1" x14ac:dyDescent="0.2">
      <c r="A232" s="95">
        <v>5.31</v>
      </c>
      <c r="B232" s="96"/>
      <c r="C232" s="96">
        <v>2.5499999999999998</v>
      </c>
      <c r="D232" s="96"/>
      <c r="E232" s="96">
        <v>2</v>
      </c>
      <c r="F232" s="96"/>
      <c r="G232" s="96">
        <f t="shared" si="13"/>
        <v>31.439999999999998</v>
      </c>
      <c r="H232" s="96"/>
      <c r="I232" s="96"/>
      <c r="J232" s="96" t="s">
        <v>1077</v>
      </c>
      <c r="K232" s="97" t="s">
        <v>1062</v>
      </c>
      <c r="L232" s="105"/>
    </row>
    <row r="233" spans="1:12" s="101" customFormat="1" x14ac:dyDescent="0.2">
      <c r="A233" s="95">
        <v>5.31</v>
      </c>
      <c r="B233" s="96"/>
      <c r="C233" s="96">
        <v>2.65</v>
      </c>
      <c r="D233" s="96"/>
      <c r="E233" s="96">
        <v>1</v>
      </c>
      <c r="F233" s="96"/>
      <c r="G233" s="96">
        <f t="shared" si="13"/>
        <v>15.919999999999998</v>
      </c>
      <c r="H233" s="96"/>
      <c r="I233" s="96"/>
      <c r="J233" s="96" t="s">
        <v>1078</v>
      </c>
      <c r="K233" s="97" t="s">
        <v>1062</v>
      </c>
      <c r="L233" s="105"/>
    </row>
    <row r="234" spans="1:12" s="101" customFormat="1" x14ac:dyDescent="0.2">
      <c r="A234" s="95">
        <v>3</v>
      </c>
      <c r="B234" s="96"/>
      <c r="C234" s="96">
        <v>4.5</v>
      </c>
      <c r="D234" s="96"/>
      <c r="E234" s="96">
        <v>2</v>
      </c>
      <c r="F234" s="96"/>
      <c r="G234" s="96">
        <f t="shared" si="13"/>
        <v>30</v>
      </c>
      <c r="H234" s="96"/>
      <c r="I234" s="96"/>
      <c r="J234" s="96" t="s">
        <v>1079</v>
      </c>
      <c r="K234" s="97" t="s">
        <v>1062</v>
      </c>
      <c r="L234" s="105"/>
    </row>
    <row r="235" spans="1:12" s="101" customFormat="1" x14ac:dyDescent="0.2">
      <c r="A235" s="95">
        <v>3.5</v>
      </c>
      <c r="B235" s="96"/>
      <c r="C235" s="96">
        <v>4.5</v>
      </c>
      <c r="D235" s="96"/>
      <c r="E235" s="96">
        <v>5</v>
      </c>
      <c r="F235" s="96"/>
      <c r="G235" s="96">
        <f t="shared" si="13"/>
        <v>80</v>
      </c>
      <c r="H235" s="96"/>
      <c r="I235" s="96"/>
      <c r="J235" s="96" t="s">
        <v>1080</v>
      </c>
      <c r="K235" s="97" t="s">
        <v>1062</v>
      </c>
      <c r="L235" s="105"/>
    </row>
    <row r="236" spans="1:12" s="101" customFormat="1" x14ac:dyDescent="0.2">
      <c r="A236" s="95">
        <v>4.5</v>
      </c>
      <c r="B236" s="96"/>
      <c r="C236" s="96">
        <v>10.5</v>
      </c>
      <c r="D236" s="96"/>
      <c r="E236" s="96">
        <v>1</v>
      </c>
      <c r="F236" s="96"/>
      <c r="G236" s="96">
        <f t="shared" si="13"/>
        <v>30</v>
      </c>
      <c r="H236" s="96"/>
      <c r="I236" s="96"/>
      <c r="J236" s="96" t="s">
        <v>1081</v>
      </c>
      <c r="K236" s="97" t="s">
        <v>1062</v>
      </c>
      <c r="L236" s="105"/>
    </row>
    <row r="237" spans="1:12" s="101" customFormat="1" x14ac:dyDescent="0.2">
      <c r="A237" s="95">
        <v>4.5</v>
      </c>
      <c r="B237" s="96"/>
      <c r="C237" s="96">
        <v>6.7</v>
      </c>
      <c r="D237" s="96"/>
      <c r="E237" s="96">
        <v>1</v>
      </c>
      <c r="F237" s="96"/>
      <c r="G237" s="96">
        <f t="shared" si="13"/>
        <v>22.4</v>
      </c>
      <c r="H237" s="96"/>
      <c r="I237" s="96"/>
      <c r="J237" s="96" t="s">
        <v>1082</v>
      </c>
      <c r="K237" s="97" t="s">
        <v>1062</v>
      </c>
      <c r="L237" s="105"/>
    </row>
    <row r="238" spans="1:12" s="101" customFormat="1" x14ac:dyDescent="0.2">
      <c r="A238" s="95">
        <v>3.4</v>
      </c>
      <c r="B238" s="96"/>
      <c r="C238" s="96">
        <v>4.5</v>
      </c>
      <c r="D238" s="96"/>
      <c r="E238" s="96">
        <v>3</v>
      </c>
      <c r="F238" s="96"/>
      <c r="G238" s="96">
        <f t="shared" si="13"/>
        <v>47.400000000000006</v>
      </c>
      <c r="H238" s="96"/>
      <c r="I238" s="96"/>
      <c r="J238" s="96" t="s">
        <v>1083</v>
      </c>
      <c r="K238" s="97" t="s">
        <v>1062</v>
      </c>
      <c r="L238" s="105"/>
    </row>
    <row r="239" spans="1:12" s="101" customFormat="1" x14ac:dyDescent="0.2">
      <c r="A239" s="95">
        <v>2</v>
      </c>
      <c r="B239" s="96"/>
      <c r="C239" s="96">
        <v>21</v>
      </c>
      <c r="D239" s="96"/>
      <c r="E239" s="96">
        <v>1</v>
      </c>
      <c r="F239" s="96"/>
      <c r="G239" s="96">
        <f t="shared" si="13"/>
        <v>46</v>
      </c>
      <c r="H239" s="96"/>
      <c r="I239" s="96"/>
      <c r="J239" s="96" t="s">
        <v>1084</v>
      </c>
      <c r="K239" s="97" t="s">
        <v>1062</v>
      </c>
      <c r="L239" s="105"/>
    </row>
    <row r="240" spans="1:12" s="101" customFormat="1" ht="22.5" x14ac:dyDescent="0.2">
      <c r="A240" s="95">
        <v>2.5</v>
      </c>
      <c r="B240" s="96"/>
      <c r="C240" s="96">
        <v>10.5</v>
      </c>
      <c r="D240" s="96"/>
      <c r="E240" s="96">
        <v>1</v>
      </c>
      <c r="F240" s="96"/>
      <c r="G240" s="96">
        <f t="shared" si="13"/>
        <v>26</v>
      </c>
      <c r="H240" s="96"/>
      <c r="I240" s="96"/>
      <c r="J240" s="96" t="s">
        <v>1085</v>
      </c>
      <c r="K240" s="97" t="s">
        <v>1062</v>
      </c>
      <c r="L240" s="105"/>
    </row>
    <row r="241" spans="1:12" s="101" customFormat="1" ht="22.5" x14ac:dyDescent="0.2">
      <c r="A241" s="95">
        <v>2</v>
      </c>
      <c r="B241" s="96"/>
      <c r="C241" s="96">
        <v>21</v>
      </c>
      <c r="D241" s="96"/>
      <c r="E241" s="96">
        <v>1</v>
      </c>
      <c r="F241" s="96"/>
      <c r="G241" s="96">
        <f t="shared" si="13"/>
        <v>46</v>
      </c>
      <c r="H241" s="96"/>
      <c r="I241" s="96"/>
      <c r="J241" s="96" t="s">
        <v>1086</v>
      </c>
      <c r="K241" s="97" t="s">
        <v>1062</v>
      </c>
      <c r="L241" s="105"/>
    </row>
    <row r="242" spans="1:12" s="101" customFormat="1" x14ac:dyDescent="0.2">
      <c r="A242" s="95"/>
      <c r="B242" s="96"/>
      <c r="C242" s="96"/>
      <c r="D242" s="96"/>
      <c r="E242" s="96"/>
      <c r="F242" s="96"/>
      <c r="G242" s="96"/>
      <c r="H242" s="96"/>
      <c r="I242" s="96"/>
      <c r="J242" s="96"/>
      <c r="K242" s="97"/>
      <c r="L242" s="105"/>
    </row>
    <row r="243" spans="1:12" s="101" customFormat="1" x14ac:dyDescent="0.2">
      <c r="A243" s="95"/>
      <c r="B243" s="96" t="s">
        <v>966</v>
      </c>
      <c r="C243" s="96"/>
      <c r="D243" s="96" t="s">
        <v>966</v>
      </c>
      <c r="E243" s="96"/>
      <c r="F243" s="96" t="s">
        <v>966</v>
      </c>
      <c r="G243" s="96" t="s">
        <v>966</v>
      </c>
      <c r="H243" s="96">
        <f t="shared" ref="H243" si="14">E243*A243</f>
        <v>0</v>
      </c>
      <c r="I243" s="96" t="s">
        <v>966</v>
      </c>
      <c r="J243" s="96"/>
      <c r="K243" s="97"/>
      <c r="L243" s="105"/>
    </row>
    <row r="244" spans="1:12" s="101" customFormat="1" ht="15" thickBot="1" x14ac:dyDescent="0.25">
      <c r="A244" s="253" t="s">
        <v>967</v>
      </c>
      <c r="B244" s="254"/>
      <c r="C244" s="254"/>
      <c r="D244" s="254"/>
      <c r="E244" s="254"/>
      <c r="F244" s="98"/>
      <c r="G244" s="99">
        <f>SUM(G226:G243)</f>
        <v>521.79999999999995</v>
      </c>
      <c r="H244" s="98">
        <f>SUM(H226:H243)</f>
        <v>0</v>
      </c>
      <c r="I244" s="98"/>
      <c r="J244" s="98"/>
      <c r="K244" s="100"/>
      <c r="L244" s="105"/>
    </row>
    <row r="245" spans="1:12" s="142" customFormat="1" ht="15" thickBot="1" x14ac:dyDescent="0.25"/>
    <row r="246" spans="1:12" s="101" customFormat="1" x14ac:dyDescent="0.2">
      <c r="A246" s="255" t="s">
        <v>947</v>
      </c>
      <c r="B246" s="134">
        <v>2</v>
      </c>
      <c r="C246" s="257" t="s">
        <v>948</v>
      </c>
      <c r="D246" s="257"/>
      <c r="E246" s="258" t="s">
        <v>18</v>
      </c>
      <c r="F246" s="258"/>
      <c r="G246" s="258"/>
      <c r="H246" s="258"/>
      <c r="I246" s="258"/>
      <c r="J246" s="258"/>
      <c r="K246" s="259"/>
      <c r="L246" s="105"/>
    </row>
    <row r="247" spans="1:12" s="101" customFormat="1" x14ac:dyDescent="0.2">
      <c r="A247" s="256"/>
      <c r="B247" s="135"/>
      <c r="C247" s="260" t="s">
        <v>950</v>
      </c>
      <c r="D247" s="260"/>
      <c r="E247" s="261" t="s">
        <v>969</v>
      </c>
      <c r="F247" s="261"/>
      <c r="G247" s="261"/>
      <c r="H247" s="261"/>
      <c r="I247" s="261"/>
      <c r="J247" s="261"/>
      <c r="K247" s="262"/>
      <c r="L247" s="105"/>
    </row>
    <row r="248" spans="1:12" s="101" customFormat="1" ht="22.5" customHeight="1" x14ac:dyDescent="0.2">
      <c r="A248" s="256"/>
      <c r="B248" s="135"/>
      <c r="C248" s="260" t="s">
        <v>953</v>
      </c>
      <c r="D248" s="260"/>
      <c r="E248" s="263" t="s">
        <v>1015</v>
      </c>
      <c r="F248" s="263"/>
      <c r="G248" s="263"/>
      <c r="H248" s="263"/>
      <c r="I248" s="263"/>
      <c r="J248" s="263"/>
      <c r="K248" s="264"/>
      <c r="L248" s="105"/>
    </row>
    <row r="249" spans="1:12" s="101" customFormat="1" x14ac:dyDescent="0.2">
      <c r="A249" s="265" t="s">
        <v>955</v>
      </c>
      <c r="B249" s="266"/>
      <c r="C249" s="266" t="s">
        <v>956</v>
      </c>
      <c r="D249" s="266" t="s">
        <v>957</v>
      </c>
      <c r="E249" s="266" t="s">
        <v>10</v>
      </c>
      <c r="F249" s="266" t="s">
        <v>958</v>
      </c>
      <c r="G249" s="266" t="s">
        <v>959</v>
      </c>
      <c r="H249" s="266" t="s">
        <v>960</v>
      </c>
      <c r="I249" s="266" t="s">
        <v>961</v>
      </c>
      <c r="J249" s="266" t="s">
        <v>962</v>
      </c>
      <c r="K249" s="267" t="s">
        <v>963</v>
      </c>
      <c r="L249" s="105"/>
    </row>
    <row r="250" spans="1:12" s="101" customFormat="1" x14ac:dyDescent="0.2">
      <c r="A250" s="133" t="s">
        <v>964</v>
      </c>
      <c r="B250" s="130" t="s">
        <v>965</v>
      </c>
      <c r="C250" s="266"/>
      <c r="D250" s="266"/>
      <c r="E250" s="266"/>
      <c r="F250" s="266"/>
      <c r="G250" s="266"/>
      <c r="H250" s="266"/>
      <c r="I250" s="266"/>
      <c r="J250" s="266"/>
      <c r="K250" s="267"/>
      <c r="L250" s="105"/>
    </row>
    <row r="251" spans="1:12" s="101" customFormat="1" x14ac:dyDescent="0.2">
      <c r="A251" s="95">
        <v>6.1</v>
      </c>
      <c r="B251" s="96"/>
      <c r="C251" s="96">
        <v>5.53</v>
      </c>
      <c r="D251" s="96"/>
      <c r="E251" s="96">
        <v>1</v>
      </c>
      <c r="F251" s="96"/>
      <c r="G251" s="96">
        <f>(A251+C251)*2*E251</f>
        <v>23.259999999999998</v>
      </c>
      <c r="H251" s="96"/>
      <c r="I251" s="96"/>
      <c r="J251" s="96" t="s">
        <v>1004</v>
      </c>
      <c r="K251" s="97" t="s">
        <v>1002</v>
      </c>
      <c r="L251" s="105"/>
    </row>
    <row r="252" spans="1:12" s="101" customFormat="1" x14ac:dyDescent="0.2">
      <c r="A252" s="95"/>
      <c r="B252" s="96"/>
      <c r="C252" s="96"/>
      <c r="D252" s="96"/>
      <c r="E252" s="96"/>
      <c r="F252" s="96"/>
      <c r="G252" s="96"/>
      <c r="H252" s="96"/>
      <c r="I252" s="96"/>
      <c r="J252" s="96"/>
      <c r="K252" s="97"/>
      <c r="L252" s="105"/>
    </row>
    <row r="253" spans="1:12" s="101" customFormat="1" x14ac:dyDescent="0.2">
      <c r="A253" s="95"/>
      <c r="B253" s="96" t="s">
        <v>966</v>
      </c>
      <c r="C253" s="96"/>
      <c r="D253" s="96" t="s">
        <v>966</v>
      </c>
      <c r="E253" s="96"/>
      <c r="F253" s="96" t="s">
        <v>966</v>
      </c>
      <c r="G253" s="96" t="s">
        <v>966</v>
      </c>
      <c r="H253" s="96">
        <f t="shared" ref="H253" si="15">E253*A253</f>
        <v>0</v>
      </c>
      <c r="I253" s="96" t="s">
        <v>966</v>
      </c>
      <c r="J253" s="96"/>
      <c r="K253" s="97"/>
      <c r="L253" s="105"/>
    </row>
    <row r="254" spans="1:12" s="101" customFormat="1" ht="15" thickBot="1" x14ac:dyDescent="0.25">
      <c r="A254" s="253" t="s">
        <v>967</v>
      </c>
      <c r="B254" s="254"/>
      <c r="C254" s="254"/>
      <c r="D254" s="254"/>
      <c r="E254" s="254"/>
      <c r="F254" s="98"/>
      <c r="G254" s="99">
        <f>SUM(G251:G253)</f>
        <v>23.259999999999998</v>
      </c>
      <c r="H254" s="98">
        <f>SUM(H251:H253)</f>
        <v>0</v>
      </c>
      <c r="I254" s="98"/>
      <c r="J254" s="98"/>
      <c r="K254" s="100"/>
      <c r="L254" s="105"/>
    </row>
    <row r="255" spans="1:12" s="129" customFormat="1" ht="15" thickBot="1" x14ac:dyDescent="0.25"/>
    <row r="256" spans="1:12" s="101" customFormat="1" x14ac:dyDescent="0.2">
      <c r="A256" s="255" t="s">
        <v>947</v>
      </c>
      <c r="B256" s="134">
        <v>2</v>
      </c>
      <c r="C256" s="257" t="s">
        <v>948</v>
      </c>
      <c r="D256" s="257"/>
      <c r="E256" s="258" t="s">
        <v>18</v>
      </c>
      <c r="F256" s="258"/>
      <c r="G256" s="258"/>
      <c r="H256" s="258"/>
      <c r="I256" s="258"/>
      <c r="J256" s="258"/>
      <c r="K256" s="259"/>
      <c r="L256" s="105"/>
    </row>
    <row r="257" spans="1:12" s="101" customFormat="1" x14ac:dyDescent="0.2">
      <c r="A257" s="256"/>
      <c r="B257" s="135"/>
      <c r="C257" s="260" t="s">
        <v>950</v>
      </c>
      <c r="D257" s="260"/>
      <c r="E257" s="261" t="s">
        <v>969</v>
      </c>
      <c r="F257" s="261"/>
      <c r="G257" s="261"/>
      <c r="H257" s="261"/>
      <c r="I257" s="261"/>
      <c r="J257" s="261"/>
      <c r="K257" s="262"/>
      <c r="L257" s="105"/>
    </row>
    <row r="258" spans="1:12" s="101" customFormat="1" ht="22.5" customHeight="1" x14ac:dyDescent="0.2">
      <c r="A258" s="256"/>
      <c r="B258" s="135"/>
      <c r="C258" s="260" t="s">
        <v>953</v>
      </c>
      <c r="D258" s="260"/>
      <c r="E258" s="263" t="s">
        <v>73</v>
      </c>
      <c r="F258" s="263"/>
      <c r="G258" s="263"/>
      <c r="H258" s="263"/>
      <c r="I258" s="263"/>
      <c r="J258" s="263"/>
      <c r="K258" s="264"/>
      <c r="L258" s="105"/>
    </row>
    <row r="259" spans="1:12" s="101" customFormat="1" x14ac:dyDescent="0.2">
      <c r="A259" s="265" t="s">
        <v>955</v>
      </c>
      <c r="B259" s="266"/>
      <c r="C259" s="266" t="s">
        <v>956</v>
      </c>
      <c r="D259" s="266" t="s">
        <v>957</v>
      </c>
      <c r="E259" s="266" t="s">
        <v>10</v>
      </c>
      <c r="F259" s="266" t="s">
        <v>958</v>
      </c>
      <c r="G259" s="266" t="s">
        <v>959</v>
      </c>
      <c r="H259" s="266" t="s">
        <v>960</v>
      </c>
      <c r="I259" s="266" t="s">
        <v>961</v>
      </c>
      <c r="J259" s="266" t="s">
        <v>962</v>
      </c>
      <c r="K259" s="267" t="s">
        <v>963</v>
      </c>
      <c r="L259" s="105"/>
    </row>
    <row r="260" spans="1:12" s="101" customFormat="1" x14ac:dyDescent="0.2">
      <c r="A260" s="133" t="s">
        <v>964</v>
      </c>
      <c r="B260" s="130" t="s">
        <v>965</v>
      </c>
      <c r="C260" s="266"/>
      <c r="D260" s="266"/>
      <c r="E260" s="266"/>
      <c r="F260" s="266"/>
      <c r="G260" s="266"/>
      <c r="H260" s="266"/>
      <c r="I260" s="266"/>
      <c r="J260" s="266"/>
      <c r="K260" s="267"/>
      <c r="L260" s="105"/>
    </row>
    <row r="261" spans="1:12" s="101" customFormat="1" x14ac:dyDescent="0.2">
      <c r="A261" s="95">
        <v>0.17</v>
      </c>
      <c r="B261" s="96"/>
      <c r="C261" s="96">
        <v>0.7</v>
      </c>
      <c r="D261" s="96"/>
      <c r="E261" s="96">
        <v>5</v>
      </c>
      <c r="F261" s="96"/>
      <c r="G261" s="96"/>
      <c r="H261" s="96">
        <f>E261*C261*A261</f>
        <v>0.59500000000000008</v>
      </c>
      <c r="I261" s="96"/>
      <c r="J261" s="96"/>
      <c r="K261" s="97" t="s">
        <v>1011</v>
      </c>
      <c r="L261" s="105"/>
    </row>
    <row r="262" spans="1:12" s="101" customFormat="1" x14ac:dyDescent="0.2">
      <c r="A262" s="95">
        <v>0.17</v>
      </c>
      <c r="B262" s="96"/>
      <c r="C262" s="96">
        <v>2</v>
      </c>
      <c r="D262" s="96"/>
      <c r="E262" s="96">
        <v>2</v>
      </c>
      <c r="F262" s="96"/>
      <c r="G262" s="96"/>
      <c r="H262" s="96">
        <f t="shared" ref="H262:H264" si="16">E262*C262*A262</f>
        <v>0.68</v>
      </c>
      <c r="I262" s="96"/>
      <c r="J262" s="96"/>
      <c r="K262" s="97" t="s">
        <v>1011</v>
      </c>
      <c r="L262" s="105"/>
    </row>
    <row r="263" spans="1:12" s="101" customFormat="1" x14ac:dyDescent="0.2">
      <c r="A263" s="95">
        <v>0.17</v>
      </c>
      <c r="B263" s="96"/>
      <c r="C263" s="96">
        <v>1.85</v>
      </c>
      <c r="D263" s="96"/>
      <c r="E263" s="96">
        <v>2</v>
      </c>
      <c r="F263" s="96"/>
      <c r="G263" s="96"/>
      <c r="H263" s="96">
        <f t="shared" si="16"/>
        <v>0.62900000000000011</v>
      </c>
      <c r="I263" s="96"/>
      <c r="J263" s="96"/>
      <c r="K263" s="97" t="s">
        <v>1002</v>
      </c>
      <c r="L263" s="105"/>
    </row>
    <row r="264" spans="1:12" s="101" customFormat="1" x14ac:dyDescent="0.2">
      <c r="A264" s="95">
        <v>0.17</v>
      </c>
      <c r="B264" s="96" t="s">
        <v>966</v>
      </c>
      <c r="C264" s="96">
        <v>0.7</v>
      </c>
      <c r="D264" s="96" t="s">
        <v>966</v>
      </c>
      <c r="E264" s="96">
        <v>1</v>
      </c>
      <c r="F264" s="96" t="s">
        <v>966</v>
      </c>
      <c r="G264" s="96" t="s">
        <v>966</v>
      </c>
      <c r="H264" s="96">
        <f t="shared" si="16"/>
        <v>0.11899999999999999</v>
      </c>
      <c r="I264" s="96" t="s">
        <v>966</v>
      </c>
      <c r="J264" s="96"/>
      <c r="K264" s="97" t="s">
        <v>1002</v>
      </c>
      <c r="L264" s="105"/>
    </row>
    <row r="265" spans="1:12" s="101" customFormat="1" ht="15" thickBot="1" x14ac:dyDescent="0.25">
      <c r="A265" s="253" t="s">
        <v>967</v>
      </c>
      <c r="B265" s="254"/>
      <c r="C265" s="254"/>
      <c r="D265" s="254"/>
      <c r="E265" s="254"/>
      <c r="F265" s="98"/>
      <c r="G265" s="98">
        <f>SUM(G261:G264)</f>
        <v>0</v>
      </c>
      <c r="H265" s="99">
        <f>SUM(H261:H264)</f>
        <v>2.0230000000000006</v>
      </c>
      <c r="I265" s="98"/>
      <c r="J265" s="98"/>
      <c r="K265" s="100"/>
      <c r="L265" s="105"/>
    </row>
    <row r="266" spans="1:12" s="129" customFormat="1" x14ac:dyDescent="0.2"/>
    <row r="267" spans="1:12" s="142" customFormat="1" ht="15" thickBot="1" x14ac:dyDescent="0.25"/>
    <row r="268" spans="1:12" ht="19.5" thickBot="1" x14ac:dyDescent="0.35">
      <c r="A268" s="269" t="s">
        <v>983</v>
      </c>
      <c r="B268" s="270"/>
      <c r="C268" s="270"/>
      <c r="D268" s="270"/>
      <c r="E268" s="270"/>
      <c r="F268" s="270"/>
      <c r="G268" s="270"/>
      <c r="H268" s="270"/>
      <c r="I268" s="270"/>
      <c r="J268" s="270"/>
      <c r="K268" s="271"/>
    </row>
    <row r="269" spans="1:12" ht="15" thickBot="1" x14ac:dyDescent="0.25"/>
    <row r="270" spans="1:12" s="101" customFormat="1" x14ac:dyDescent="0.2">
      <c r="A270" s="255" t="s">
        <v>947</v>
      </c>
      <c r="B270" s="91">
        <v>7</v>
      </c>
      <c r="C270" s="257" t="s">
        <v>948</v>
      </c>
      <c r="D270" s="257"/>
      <c r="E270" s="258" t="s">
        <v>977</v>
      </c>
      <c r="F270" s="258"/>
      <c r="G270" s="258"/>
      <c r="H270" s="258"/>
      <c r="I270" s="258"/>
      <c r="J270" s="258"/>
      <c r="K270" s="259"/>
      <c r="L270" s="105"/>
    </row>
    <row r="271" spans="1:12" s="101" customFormat="1" x14ac:dyDescent="0.2">
      <c r="A271" s="256"/>
      <c r="B271" s="92"/>
      <c r="C271" s="260" t="s">
        <v>950</v>
      </c>
      <c r="D271" s="260"/>
      <c r="E271" s="261" t="s">
        <v>978</v>
      </c>
      <c r="F271" s="261"/>
      <c r="G271" s="261"/>
      <c r="H271" s="261"/>
      <c r="I271" s="261"/>
      <c r="J271" s="261"/>
      <c r="K271" s="262"/>
      <c r="L271" s="105"/>
    </row>
    <row r="272" spans="1:12" s="101" customFormat="1" ht="35.1" customHeight="1" x14ac:dyDescent="0.2">
      <c r="A272" s="256"/>
      <c r="B272" s="92"/>
      <c r="C272" s="260" t="s">
        <v>953</v>
      </c>
      <c r="D272" s="260"/>
      <c r="E272" s="263" t="s">
        <v>66</v>
      </c>
      <c r="F272" s="263"/>
      <c r="G272" s="263"/>
      <c r="H272" s="263"/>
      <c r="I272" s="263"/>
      <c r="J272" s="263"/>
      <c r="K272" s="264"/>
      <c r="L272" s="105"/>
    </row>
    <row r="273" spans="1:12" s="101" customFormat="1" x14ac:dyDescent="0.2">
      <c r="A273" s="265" t="s">
        <v>955</v>
      </c>
      <c r="B273" s="266"/>
      <c r="C273" s="266" t="s">
        <v>956</v>
      </c>
      <c r="D273" s="266" t="s">
        <v>957</v>
      </c>
      <c r="E273" s="266" t="s">
        <v>10</v>
      </c>
      <c r="F273" s="266" t="s">
        <v>975</v>
      </c>
      <c r="G273" s="266" t="s">
        <v>984</v>
      </c>
      <c r="H273" s="266" t="s">
        <v>960</v>
      </c>
      <c r="I273" s="266" t="s">
        <v>961</v>
      </c>
      <c r="J273" s="266" t="s">
        <v>962</v>
      </c>
      <c r="K273" s="267" t="s">
        <v>963</v>
      </c>
      <c r="L273" s="105"/>
    </row>
    <row r="274" spans="1:12" s="101" customFormat="1" x14ac:dyDescent="0.2">
      <c r="A274" s="108" t="s">
        <v>964</v>
      </c>
      <c r="B274" s="109" t="s">
        <v>965</v>
      </c>
      <c r="C274" s="268"/>
      <c r="D274" s="268"/>
      <c r="E274" s="268"/>
      <c r="F274" s="268"/>
      <c r="G274" s="266"/>
      <c r="H274" s="266"/>
      <c r="I274" s="266"/>
      <c r="J274" s="268"/>
      <c r="K274" s="267"/>
      <c r="L274" s="105"/>
    </row>
    <row r="275" spans="1:12" s="101" customFormat="1" x14ac:dyDescent="0.2">
      <c r="A275" s="115">
        <v>1.81</v>
      </c>
      <c r="B275" s="116"/>
      <c r="C275" s="116"/>
      <c r="D275" s="116">
        <v>2.5</v>
      </c>
      <c r="E275" s="116">
        <v>2</v>
      </c>
      <c r="F275" s="116"/>
      <c r="G275" s="116">
        <v>2</v>
      </c>
      <c r="H275" s="117">
        <f>G275*E275*D275*A275-F275</f>
        <v>18.100000000000001</v>
      </c>
      <c r="I275" s="118"/>
      <c r="J275" s="119" t="s">
        <v>968</v>
      </c>
      <c r="K275" s="97" t="s">
        <v>1017</v>
      </c>
      <c r="L275" s="105"/>
    </row>
    <row r="276" spans="1:12" s="101" customFormat="1" x14ac:dyDescent="0.2">
      <c r="A276" s="95">
        <v>1.81</v>
      </c>
      <c r="B276" s="96"/>
      <c r="C276" s="96"/>
      <c r="D276" s="116">
        <v>2.5</v>
      </c>
      <c r="E276" s="96">
        <v>2</v>
      </c>
      <c r="F276" s="96"/>
      <c r="G276" s="96">
        <v>2</v>
      </c>
      <c r="H276" s="117">
        <f t="shared" ref="H276:H277" si="17">G276*E276*D276*A276-F276</f>
        <v>18.100000000000001</v>
      </c>
      <c r="I276" s="104"/>
      <c r="J276" s="119" t="s">
        <v>968</v>
      </c>
      <c r="K276" s="97" t="s">
        <v>1017</v>
      </c>
      <c r="L276" s="105"/>
    </row>
    <row r="277" spans="1:12" s="101" customFormat="1" x14ac:dyDescent="0.2">
      <c r="A277" s="95">
        <v>10</v>
      </c>
      <c r="B277" s="96"/>
      <c r="C277" s="96"/>
      <c r="D277" s="116">
        <v>2.7</v>
      </c>
      <c r="E277" s="110">
        <v>1</v>
      </c>
      <c r="F277" s="96"/>
      <c r="G277" s="96">
        <v>2</v>
      </c>
      <c r="H277" s="117">
        <f t="shared" si="17"/>
        <v>54</v>
      </c>
      <c r="I277" s="96"/>
      <c r="J277" s="119" t="s">
        <v>968</v>
      </c>
      <c r="K277" s="97" t="s">
        <v>1018</v>
      </c>
      <c r="L277" s="105"/>
    </row>
    <row r="278" spans="1:12" s="101" customFormat="1" x14ac:dyDescent="0.2">
      <c r="A278" s="115"/>
      <c r="B278" s="116"/>
      <c r="C278" s="116"/>
      <c r="D278" s="116"/>
      <c r="E278" s="116"/>
      <c r="F278" s="116"/>
      <c r="G278" s="116"/>
      <c r="H278" s="116"/>
      <c r="I278" s="96"/>
      <c r="J278" s="121"/>
      <c r="K278" s="97"/>
      <c r="L278" s="105"/>
    </row>
    <row r="279" spans="1:12" s="101" customFormat="1" ht="15" thickBot="1" x14ac:dyDescent="0.25">
      <c r="A279" s="253" t="s">
        <v>967</v>
      </c>
      <c r="B279" s="254"/>
      <c r="C279" s="254"/>
      <c r="D279" s="254"/>
      <c r="E279" s="254"/>
      <c r="F279" s="98"/>
      <c r="G279" s="98"/>
      <c r="H279" s="122">
        <f>SUM(H275:H278)</f>
        <v>90.2</v>
      </c>
      <c r="I279" s="113">
        <f>SUM(I275:I278)</f>
        <v>0</v>
      </c>
      <c r="J279" s="98"/>
      <c r="K279" s="100"/>
      <c r="L279" s="105"/>
    </row>
    <row r="281" spans="1:12" ht="15" thickBot="1" x14ac:dyDescent="0.25"/>
    <row r="282" spans="1:12" s="101" customFormat="1" x14ac:dyDescent="0.2">
      <c r="A282" s="255" t="s">
        <v>947</v>
      </c>
      <c r="B282" s="91">
        <v>7</v>
      </c>
      <c r="C282" s="257" t="s">
        <v>948</v>
      </c>
      <c r="D282" s="257"/>
      <c r="E282" s="258" t="s">
        <v>977</v>
      </c>
      <c r="F282" s="258"/>
      <c r="G282" s="258"/>
      <c r="H282" s="258"/>
      <c r="I282" s="258"/>
      <c r="J282" s="258"/>
      <c r="K282" s="259"/>
      <c r="L282" s="105"/>
    </row>
    <row r="283" spans="1:12" s="101" customFormat="1" ht="12.75" customHeight="1" x14ac:dyDescent="0.2">
      <c r="A283" s="256"/>
      <c r="B283" s="92"/>
      <c r="C283" s="260" t="s">
        <v>950</v>
      </c>
      <c r="D283" s="260"/>
      <c r="E283" s="261" t="s">
        <v>979</v>
      </c>
      <c r="F283" s="261"/>
      <c r="G283" s="261"/>
      <c r="H283" s="261"/>
      <c r="I283" s="261"/>
      <c r="J283" s="261"/>
      <c r="K283" s="262"/>
      <c r="L283" s="105"/>
    </row>
    <row r="284" spans="1:12" s="101" customFormat="1" ht="35.450000000000003" customHeight="1" x14ac:dyDescent="0.2">
      <c r="A284" s="256"/>
      <c r="B284" s="92"/>
      <c r="C284" s="260" t="s">
        <v>953</v>
      </c>
      <c r="D284" s="260"/>
      <c r="E284" s="263" t="s">
        <v>68</v>
      </c>
      <c r="F284" s="263"/>
      <c r="G284" s="263"/>
      <c r="H284" s="263"/>
      <c r="I284" s="263"/>
      <c r="J284" s="263"/>
      <c r="K284" s="264"/>
      <c r="L284" s="105"/>
    </row>
    <row r="285" spans="1:12" s="101" customFormat="1" x14ac:dyDescent="0.2">
      <c r="A285" s="265" t="s">
        <v>955</v>
      </c>
      <c r="B285" s="266"/>
      <c r="C285" s="266" t="s">
        <v>956</v>
      </c>
      <c r="D285" s="266" t="s">
        <v>957</v>
      </c>
      <c r="E285" s="266" t="s">
        <v>10</v>
      </c>
      <c r="F285" s="266" t="s">
        <v>975</v>
      </c>
      <c r="G285" s="266" t="s">
        <v>959</v>
      </c>
      <c r="H285" s="266" t="s">
        <v>960</v>
      </c>
      <c r="I285" s="266" t="s">
        <v>961</v>
      </c>
      <c r="J285" s="266" t="s">
        <v>962</v>
      </c>
      <c r="K285" s="267" t="s">
        <v>963</v>
      </c>
      <c r="L285" s="105"/>
    </row>
    <row r="286" spans="1:12" s="101" customFormat="1" x14ac:dyDescent="0.2">
      <c r="A286" s="108" t="s">
        <v>964</v>
      </c>
      <c r="B286" s="109" t="s">
        <v>965</v>
      </c>
      <c r="C286" s="268"/>
      <c r="D286" s="268"/>
      <c r="E286" s="268"/>
      <c r="F286" s="268"/>
      <c r="G286" s="266"/>
      <c r="H286" s="266"/>
      <c r="I286" s="266"/>
      <c r="J286" s="268"/>
      <c r="K286" s="267"/>
      <c r="L286" s="105"/>
    </row>
    <row r="287" spans="1:12" s="101" customFormat="1" x14ac:dyDescent="0.2">
      <c r="A287" s="95"/>
      <c r="B287" s="96" t="s">
        <v>966</v>
      </c>
      <c r="C287" s="96"/>
      <c r="D287" s="96" t="s">
        <v>966</v>
      </c>
      <c r="E287" s="96"/>
      <c r="F287" s="96" t="s">
        <v>966</v>
      </c>
      <c r="G287" s="96" t="s">
        <v>966</v>
      </c>
      <c r="H287" s="96" t="s">
        <v>966</v>
      </c>
      <c r="I287" s="96" t="s">
        <v>966</v>
      </c>
      <c r="J287" s="96"/>
      <c r="K287" s="97"/>
      <c r="L287" s="105"/>
    </row>
    <row r="288" spans="1:12" s="101" customFormat="1" ht="15" thickBot="1" x14ac:dyDescent="0.25">
      <c r="A288" s="253" t="s">
        <v>967</v>
      </c>
      <c r="B288" s="254"/>
      <c r="C288" s="254"/>
      <c r="D288" s="254"/>
      <c r="E288" s="254"/>
      <c r="F288" s="98"/>
      <c r="G288" s="98"/>
      <c r="H288" s="122">
        <f>H279</f>
        <v>90.2</v>
      </c>
      <c r="I288" s="113">
        <f>SUM(I287:I287)</f>
        <v>0</v>
      </c>
      <c r="J288" s="98"/>
      <c r="K288" s="100"/>
      <c r="L288" s="105"/>
    </row>
    <row r="289" spans="1:12" ht="15" thickBot="1" x14ac:dyDescent="0.25"/>
    <row r="290" spans="1:12" s="101" customFormat="1" x14ac:dyDescent="0.2">
      <c r="A290" s="255" t="s">
        <v>947</v>
      </c>
      <c r="B290" s="91">
        <v>7</v>
      </c>
      <c r="C290" s="257" t="s">
        <v>948</v>
      </c>
      <c r="D290" s="257"/>
      <c r="E290" s="258" t="s">
        <v>977</v>
      </c>
      <c r="F290" s="258"/>
      <c r="G290" s="258"/>
      <c r="H290" s="258"/>
      <c r="I290" s="258"/>
      <c r="J290" s="258"/>
      <c r="K290" s="259"/>
      <c r="L290" s="105"/>
    </row>
    <row r="291" spans="1:12" s="101" customFormat="1" ht="12.75" customHeight="1" x14ac:dyDescent="0.2">
      <c r="A291" s="256"/>
      <c r="B291" s="92"/>
      <c r="C291" s="260" t="s">
        <v>950</v>
      </c>
      <c r="D291" s="260"/>
      <c r="E291" s="261" t="s">
        <v>979</v>
      </c>
      <c r="F291" s="261"/>
      <c r="G291" s="261"/>
      <c r="H291" s="261"/>
      <c r="I291" s="261"/>
      <c r="J291" s="261"/>
      <c r="K291" s="262"/>
      <c r="L291" s="105"/>
    </row>
    <row r="292" spans="1:12" s="101" customFormat="1" ht="35.450000000000003" customHeight="1" x14ac:dyDescent="0.2">
      <c r="A292" s="256"/>
      <c r="B292" s="92"/>
      <c r="C292" s="260" t="s">
        <v>953</v>
      </c>
      <c r="D292" s="260"/>
      <c r="E292" s="263" t="s">
        <v>1019</v>
      </c>
      <c r="F292" s="263"/>
      <c r="G292" s="263"/>
      <c r="H292" s="263"/>
      <c r="I292" s="263"/>
      <c r="J292" s="263"/>
      <c r="K292" s="264"/>
      <c r="L292" s="105"/>
    </row>
    <row r="293" spans="1:12" s="101" customFormat="1" x14ac:dyDescent="0.2">
      <c r="A293" s="265" t="s">
        <v>955</v>
      </c>
      <c r="B293" s="266"/>
      <c r="C293" s="266" t="s">
        <v>956</v>
      </c>
      <c r="D293" s="266" t="s">
        <v>957</v>
      </c>
      <c r="E293" s="266" t="s">
        <v>10</v>
      </c>
      <c r="F293" s="266" t="s">
        <v>975</v>
      </c>
      <c r="G293" s="266" t="s">
        <v>959</v>
      </c>
      <c r="H293" s="266" t="s">
        <v>960</v>
      </c>
      <c r="I293" s="266" t="s">
        <v>961</v>
      </c>
      <c r="J293" s="266" t="s">
        <v>962</v>
      </c>
      <c r="K293" s="267" t="s">
        <v>963</v>
      </c>
      <c r="L293" s="105"/>
    </row>
    <row r="294" spans="1:12" s="101" customFormat="1" x14ac:dyDescent="0.2">
      <c r="A294" s="108" t="s">
        <v>964</v>
      </c>
      <c r="B294" s="109" t="s">
        <v>965</v>
      </c>
      <c r="C294" s="268"/>
      <c r="D294" s="268"/>
      <c r="E294" s="268"/>
      <c r="F294" s="268"/>
      <c r="G294" s="266"/>
      <c r="H294" s="266"/>
      <c r="I294" s="266"/>
      <c r="J294" s="268"/>
      <c r="K294" s="267"/>
      <c r="L294" s="105"/>
    </row>
    <row r="295" spans="1:12" s="101" customFormat="1" x14ac:dyDescent="0.2">
      <c r="A295" s="115">
        <v>1.81</v>
      </c>
      <c r="B295" s="116"/>
      <c r="C295" s="116"/>
      <c r="D295" s="116">
        <v>2.5</v>
      </c>
      <c r="E295" s="116">
        <v>2</v>
      </c>
      <c r="F295" s="116"/>
      <c r="G295" s="116"/>
      <c r="H295" s="116">
        <f>E295*D295*A295</f>
        <v>9.0500000000000007</v>
      </c>
      <c r="I295" s="111"/>
      <c r="J295" s="112" t="s">
        <v>973</v>
      </c>
      <c r="K295" s="97" t="s">
        <v>1017</v>
      </c>
      <c r="L295" s="105"/>
    </row>
    <row r="296" spans="1:12" s="101" customFormat="1" x14ac:dyDescent="0.2">
      <c r="A296" s="115">
        <v>1.81</v>
      </c>
      <c r="B296" s="116"/>
      <c r="C296" s="116"/>
      <c r="D296" s="116">
        <v>2.5</v>
      </c>
      <c r="E296" s="116">
        <v>2</v>
      </c>
      <c r="F296" s="116"/>
      <c r="G296" s="116"/>
      <c r="H296" s="116">
        <f>E296*D296*A296</f>
        <v>9.0500000000000007</v>
      </c>
      <c r="I296" s="111"/>
      <c r="J296" s="112" t="s">
        <v>973</v>
      </c>
      <c r="K296" s="97" t="s">
        <v>1017</v>
      </c>
      <c r="L296" s="105"/>
    </row>
    <row r="297" spans="1:12" s="101" customFormat="1" x14ac:dyDescent="0.2">
      <c r="A297" s="95"/>
      <c r="B297" s="96" t="s">
        <v>966</v>
      </c>
      <c r="C297" s="96"/>
      <c r="D297" s="96" t="s">
        <v>966</v>
      </c>
      <c r="E297" s="96"/>
      <c r="F297" s="96" t="s">
        <v>966</v>
      </c>
      <c r="G297" s="96" t="s">
        <v>966</v>
      </c>
      <c r="H297" s="96" t="s">
        <v>966</v>
      </c>
      <c r="I297" s="96" t="s">
        <v>966</v>
      </c>
      <c r="J297" s="96"/>
      <c r="K297" s="97"/>
      <c r="L297" s="105"/>
    </row>
    <row r="298" spans="1:12" s="101" customFormat="1" ht="15" thickBot="1" x14ac:dyDescent="0.25">
      <c r="A298" s="253" t="s">
        <v>967</v>
      </c>
      <c r="B298" s="254"/>
      <c r="C298" s="254"/>
      <c r="D298" s="254"/>
      <c r="E298" s="254"/>
      <c r="F298" s="98"/>
      <c r="G298" s="98"/>
      <c r="H298" s="122">
        <f>SUM(H295:H297)</f>
        <v>18.100000000000001</v>
      </c>
      <c r="I298" s="113">
        <f>SUM(I297:I297)</f>
        <v>0</v>
      </c>
      <c r="J298" s="98"/>
      <c r="K298" s="100"/>
      <c r="L298" s="105"/>
    </row>
    <row r="300" spans="1:12" ht="15" thickBot="1" x14ac:dyDescent="0.25"/>
    <row r="301" spans="1:12" ht="19.5" thickBot="1" x14ac:dyDescent="0.35">
      <c r="A301" s="269" t="s">
        <v>64</v>
      </c>
      <c r="B301" s="270"/>
      <c r="C301" s="270"/>
      <c r="D301" s="270"/>
      <c r="E301" s="270"/>
      <c r="F301" s="270"/>
      <c r="G301" s="270"/>
      <c r="H301" s="270"/>
      <c r="I301" s="270"/>
      <c r="J301" s="270"/>
      <c r="K301" s="271"/>
    </row>
    <row r="302" spans="1:12" ht="15" thickBot="1" x14ac:dyDescent="0.25"/>
    <row r="303" spans="1:12" s="101" customFormat="1" x14ac:dyDescent="0.2">
      <c r="A303" s="255" t="s">
        <v>947</v>
      </c>
      <c r="B303" s="91">
        <v>7</v>
      </c>
      <c r="C303" s="257" t="s">
        <v>948</v>
      </c>
      <c r="D303" s="257"/>
      <c r="E303" s="258" t="s">
        <v>977</v>
      </c>
      <c r="F303" s="258"/>
      <c r="G303" s="258"/>
      <c r="H303" s="258"/>
      <c r="I303" s="258"/>
      <c r="J303" s="258"/>
      <c r="K303" s="259"/>
      <c r="L303" s="105"/>
    </row>
    <row r="304" spans="1:12" s="101" customFormat="1" ht="12.75" customHeight="1" x14ac:dyDescent="0.2">
      <c r="A304" s="256"/>
      <c r="B304" s="92"/>
      <c r="C304" s="260" t="s">
        <v>950</v>
      </c>
      <c r="D304" s="260"/>
      <c r="E304" s="261" t="s">
        <v>979</v>
      </c>
      <c r="F304" s="261"/>
      <c r="G304" s="261"/>
      <c r="H304" s="261"/>
      <c r="I304" s="261"/>
      <c r="J304" s="261"/>
      <c r="K304" s="262"/>
      <c r="L304" s="105"/>
    </row>
    <row r="305" spans="1:12" s="101" customFormat="1" ht="35.450000000000003" customHeight="1" x14ac:dyDescent="0.2">
      <c r="A305" s="256"/>
      <c r="B305" s="92"/>
      <c r="C305" s="260" t="s">
        <v>953</v>
      </c>
      <c r="D305" s="260"/>
      <c r="E305" s="263" t="s">
        <v>1088</v>
      </c>
      <c r="F305" s="263"/>
      <c r="G305" s="263"/>
      <c r="H305" s="263"/>
      <c r="I305" s="263"/>
      <c r="J305" s="263"/>
      <c r="K305" s="264"/>
      <c r="L305" s="105"/>
    </row>
    <row r="306" spans="1:12" s="101" customFormat="1" x14ac:dyDescent="0.2">
      <c r="A306" s="265" t="s">
        <v>955</v>
      </c>
      <c r="B306" s="266"/>
      <c r="C306" s="266" t="s">
        <v>956</v>
      </c>
      <c r="D306" s="266" t="s">
        <v>957</v>
      </c>
      <c r="E306" s="266" t="s">
        <v>10</v>
      </c>
      <c r="F306" s="266" t="s">
        <v>975</v>
      </c>
      <c r="G306" s="266" t="s">
        <v>959</v>
      </c>
      <c r="H306" s="266" t="s">
        <v>960</v>
      </c>
      <c r="I306" s="266" t="s">
        <v>961</v>
      </c>
      <c r="J306" s="266" t="s">
        <v>962</v>
      </c>
      <c r="K306" s="267" t="s">
        <v>963</v>
      </c>
      <c r="L306" s="105"/>
    </row>
    <row r="307" spans="1:12" s="101" customFormat="1" x14ac:dyDescent="0.2">
      <c r="A307" s="108" t="s">
        <v>964</v>
      </c>
      <c r="B307" s="109" t="s">
        <v>965</v>
      </c>
      <c r="C307" s="268"/>
      <c r="D307" s="268"/>
      <c r="E307" s="268"/>
      <c r="F307" s="268"/>
      <c r="G307" s="266"/>
      <c r="H307" s="266"/>
      <c r="I307" s="266"/>
      <c r="J307" s="268"/>
      <c r="K307" s="267"/>
      <c r="L307" s="105"/>
    </row>
    <row r="308" spans="1:12" s="101" customFormat="1" x14ac:dyDescent="0.2">
      <c r="A308" s="115"/>
      <c r="B308" s="116"/>
      <c r="C308" s="116"/>
      <c r="D308" s="116"/>
      <c r="E308" s="116"/>
      <c r="F308" s="116"/>
      <c r="G308" s="116"/>
      <c r="H308" s="116">
        <v>125</v>
      </c>
      <c r="I308" s="111"/>
      <c r="J308" s="112"/>
      <c r="K308" s="97"/>
      <c r="L308" s="105"/>
    </row>
    <row r="309" spans="1:12" s="101" customFormat="1" x14ac:dyDescent="0.2">
      <c r="A309" s="95"/>
      <c r="B309" s="96" t="s">
        <v>966</v>
      </c>
      <c r="C309" s="96"/>
      <c r="D309" s="96" t="s">
        <v>966</v>
      </c>
      <c r="E309" s="96"/>
      <c r="F309" s="96" t="s">
        <v>966</v>
      </c>
      <c r="G309" s="96" t="s">
        <v>966</v>
      </c>
      <c r="H309" s="96" t="s">
        <v>966</v>
      </c>
      <c r="I309" s="96" t="s">
        <v>966</v>
      </c>
      <c r="J309" s="96"/>
      <c r="K309" s="97"/>
      <c r="L309" s="105"/>
    </row>
    <row r="310" spans="1:12" s="101" customFormat="1" ht="15" thickBot="1" x14ac:dyDescent="0.25">
      <c r="A310" s="253" t="s">
        <v>967</v>
      </c>
      <c r="B310" s="254"/>
      <c r="C310" s="254"/>
      <c r="D310" s="254"/>
      <c r="E310" s="254"/>
      <c r="F310" s="98"/>
      <c r="G310" s="98"/>
      <c r="H310" s="122">
        <f>SUM(H308:H309)</f>
        <v>125</v>
      </c>
      <c r="I310" s="113">
        <f>SUM(I309:I309)</f>
        <v>0</v>
      </c>
      <c r="J310" s="98"/>
      <c r="K310" s="100"/>
      <c r="L310" s="105"/>
    </row>
    <row r="312" spans="1:12" ht="15" thickBot="1" x14ac:dyDescent="0.25"/>
    <row r="313" spans="1:12" s="142" customFormat="1" ht="19.5" thickBot="1" x14ac:dyDescent="0.35">
      <c r="A313" s="269" t="s">
        <v>1089</v>
      </c>
      <c r="B313" s="270"/>
      <c r="C313" s="270"/>
      <c r="D313" s="270"/>
      <c r="E313" s="270"/>
      <c r="F313" s="270"/>
      <c r="G313" s="270"/>
      <c r="H313" s="270"/>
      <c r="I313" s="270"/>
      <c r="J313" s="270"/>
      <c r="K313" s="271"/>
    </row>
    <row r="314" spans="1:12" s="142" customFormat="1" ht="15" thickBot="1" x14ac:dyDescent="0.25"/>
    <row r="315" spans="1:12" s="101" customFormat="1" x14ac:dyDescent="0.2">
      <c r="A315" s="255" t="s">
        <v>947</v>
      </c>
      <c r="B315" s="144">
        <v>7</v>
      </c>
      <c r="C315" s="257" t="s">
        <v>948</v>
      </c>
      <c r="D315" s="257"/>
      <c r="E315" s="258" t="s">
        <v>977</v>
      </c>
      <c r="F315" s="258"/>
      <c r="G315" s="258"/>
      <c r="H315" s="258"/>
      <c r="I315" s="258"/>
      <c r="J315" s="258"/>
      <c r="K315" s="259"/>
      <c r="L315" s="105"/>
    </row>
    <row r="316" spans="1:12" s="101" customFormat="1" ht="12.75" customHeight="1" x14ac:dyDescent="0.2">
      <c r="A316" s="256"/>
      <c r="B316" s="145"/>
      <c r="C316" s="260" t="s">
        <v>950</v>
      </c>
      <c r="D316" s="260"/>
      <c r="E316" s="261" t="s">
        <v>979</v>
      </c>
      <c r="F316" s="261"/>
      <c r="G316" s="261"/>
      <c r="H316" s="261"/>
      <c r="I316" s="261"/>
      <c r="J316" s="261"/>
      <c r="K316" s="262"/>
      <c r="L316" s="105"/>
    </row>
    <row r="317" spans="1:12" s="101" customFormat="1" ht="35.450000000000003" customHeight="1" x14ac:dyDescent="0.2">
      <c r="A317" s="256"/>
      <c r="B317" s="145"/>
      <c r="C317" s="260" t="s">
        <v>953</v>
      </c>
      <c r="D317" s="260"/>
      <c r="E317" s="263" t="s">
        <v>1090</v>
      </c>
      <c r="F317" s="263"/>
      <c r="G317" s="263"/>
      <c r="H317" s="263"/>
      <c r="I317" s="263"/>
      <c r="J317" s="263"/>
      <c r="K317" s="264"/>
      <c r="L317" s="105"/>
    </row>
    <row r="318" spans="1:12" s="101" customFormat="1" x14ac:dyDescent="0.2">
      <c r="A318" s="265" t="s">
        <v>955</v>
      </c>
      <c r="B318" s="266"/>
      <c r="C318" s="266" t="s">
        <v>956</v>
      </c>
      <c r="D318" s="266" t="s">
        <v>957</v>
      </c>
      <c r="E318" s="266" t="s">
        <v>10</v>
      </c>
      <c r="F318" s="266" t="s">
        <v>975</v>
      </c>
      <c r="G318" s="266" t="s">
        <v>959</v>
      </c>
      <c r="H318" s="266" t="s">
        <v>960</v>
      </c>
      <c r="I318" s="266" t="s">
        <v>961</v>
      </c>
      <c r="J318" s="266" t="s">
        <v>962</v>
      </c>
      <c r="K318" s="267" t="s">
        <v>963</v>
      </c>
      <c r="L318" s="105"/>
    </row>
    <row r="319" spans="1:12" s="101" customFormat="1" x14ac:dyDescent="0.2">
      <c r="A319" s="108" t="s">
        <v>964</v>
      </c>
      <c r="B319" s="148" t="s">
        <v>965</v>
      </c>
      <c r="C319" s="268"/>
      <c r="D319" s="268"/>
      <c r="E319" s="268"/>
      <c r="F319" s="268"/>
      <c r="G319" s="266"/>
      <c r="H319" s="266"/>
      <c r="I319" s="266"/>
      <c r="J319" s="268"/>
      <c r="K319" s="267"/>
      <c r="L319" s="105"/>
    </row>
    <row r="320" spans="1:12" s="101" customFormat="1" x14ac:dyDescent="0.2">
      <c r="A320" s="115">
        <v>6.1</v>
      </c>
      <c r="B320" s="116"/>
      <c r="C320" s="116"/>
      <c r="D320" s="116">
        <v>2.7</v>
      </c>
      <c r="E320" s="116">
        <v>1</v>
      </c>
      <c r="F320" s="116"/>
      <c r="G320" s="116"/>
      <c r="H320" s="116">
        <f>A320*D320*E320</f>
        <v>16.47</v>
      </c>
      <c r="I320" s="111"/>
      <c r="J320" s="112"/>
      <c r="K320" s="97"/>
      <c r="L320" s="105"/>
    </row>
    <row r="321" spans="1:12" s="101" customFormat="1" x14ac:dyDescent="0.2">
      <c r="A321" s="115">
        <v>2.5</v>
      </c>
      <c r="B321" s="116"/>
      <c r="C321" s="116"/>
      <c r="D321" s="116">
        <v>2.7</v>
      </c>
      <c r="E321" s="116">
        <v>1</v>
      </c>
      <c r="F321" s="116"/>
      <c r="G321" s="116"/>
      <c r="H321" s="116">
        <f>A321*D321*E321</f>
        <v>6.75</v>
      </c>
      <c r="I321" s="111"/>
      <c r="J321" s="112"/>
      <c r="K321" s="97"/>
      <c r="L321" s="105"/>
    </row>
    <row r="322" spans="1:12" s="101" customFormat="1" x14ac:dyDescent="0.2">
      <c r="A322" s="95"/>
      <c r="B322" s="96" t="s">
        <v>966</v>
      </c>
      <c r="C322" s="96"/>
      <c r="D322" s="96" t="s">
        <v>966</v>
      </c>
      <c r="E322" s="96"/>
      <c r="F322" s="96" t="s">
        <v>966</v>
      </c>
      <c r="G322" s="96" t="s">
        <v>966</v>
      </c>
      <c r="H322" s="96" t="s">
        <v>966</v>
      </c>
      <c r="I322" s="96" t="s">
        <v>966</v>
      </c>
      <c r="J322" s="96"/>
      <c r="K322" s="97"/>
      <c r="L322" s="105"/>
    </row>
    <row r="323" spans="1:12" s="101" customFormat="1" ht="15" thickBot="1" x14ac:dyDescent="0.25">
      <c r="A323" s="253" t="s">
        <v>967</v>
      </c>
      <c r="B323" s="254"/>
      <c r="C323" s="254"/>
      <c r="D323" s="254"/>
      <c r="E323" s="254"/>
      <c r="F323" s="98"/>
      <c r="G323" s="98"/>
      <c r="H323" s="122">
        <f>SUM(H320:H322)</f>
        <v>23.22</v>
      </c>
      <c r="I323" s="113">
        <f>SUM(I322:I322)</f>
        <v>0</v>
      </c>
      <c r="J323" s="98"/>
      <c r="K323" s="100"/>
      <c r="L323" s="105"/>
    </row>
    <row r="324" spans="1:12" ht="15" thickBot="1" x14ac:dyDescent="0.25"/>
    <row r="325" spans="1:12" s="101" customFormat="1" x14ac:dyDescent="0.2">
      <c r="A325" s="255" t="s">
        <v>947</v>
      </c>
      <c r="B325" s="144">
        <v>7</v>
      </c>
      <c r="C325" s="257" t="s">
        <v>948</v>
      </c>
      <c r="D325" s="257"/>
      <c r="E325" s="258" t="s">
        <v>977</v>
      </c>
      <c r="F325" s="258"/>
      <c r="G325" s="258"/>
      <c r="H325" s="258"/>
      <c r="I325" s="258"/>
      <c r="J325" s="258"/>
      <c r="K325" s="259"/>
      <c r="L325" s="105"/>
    </row>
    <row r="326" spans="1:12" s="101" customFormat="1" ht="12.75" customHeight="1" x14ac:dyDescent="0.2">
      <c r="A326" s="256"/>
      <c r="B326" s="145"/>
      <c r="C326" s="260" t="s">
        <v>950</v>
      </c>
      <c r="D326" s="260"/>
      <c r="E326" s="261" t="s">
        <v>979</v>
      </c>
      <c r="F326" s="261"/>
      <c r="G326" s="261"/>
      <c r="H326" s="261"/>
      <c r="I326" s="261"/>
      <c r="J326" s="261"/>
      <c r="K326" s="262"/>
      <c r="L326" s="105"/>
    </row>
    <row r="327" spans="1:12" s="101" customFormat="1" ht="35.450000000000003" customHeight="1" x14ac:dyDescent="0.2">
      <c r="A327" s="256"/>
      <c r="B327" s="145"/>
      <c r="C327" s="260" t="s">
        <v>953</v>
      </c>
      <c r="D327" s="260"/>
      <c r="E327" s="263" t="s">
        <v>1091</v>
      </c>
      <c r="F327" s="263"/>
      <c r="G327" s="263"/>
      <c r="H327" s="263"/>
      <c r="I327" s="263"/>
      <c r="J327" s="263"/>
      <c r="K327" s="264"/>
      <c r="L327" s="105"/>
    </row>
    <row r="328" spans="1:12" s="101" customFormat="1" x14ac:dyDescent="0.2">
      <c r="A328" s="265" t="s">
        <v>955</v>
      </c>
      <c r="B328" s="266"/>
      <c r="C328" s="266" t="s">
        <v>956</v>
      </c>
      <c r="D328" s="266" t="s">
        <v>957</v>
      </c>
      <c r="E328" s="266" t="s">
        <v>10</v>
      </c>
      <c r="F328" s="266" t="s">
        <v>975</v>
      </c>
      <c r="G328" s="266" t="s">
        <v>959</v>
      </c>
      <c r="H328" s="266" t="s">
        <v>960</v>
      </c>
      <c r="I328" s="266" t="s">
        <v>961</v>
      </c>
      <c r="J328" s="266" t="s">
        <v>962</v>
      </c>
      <c r="K328" s="267" t="s">
        <v>963</v>
      </c>
      <c r="L328" s="105"/>
    </row>
    <row r="329" spans="1:12" s="101" customFormat="1" x14ac:dyDescent="0.2">
      <c r="A329" s="108" t="s">
        <v>964</v>
      </c>
      <c r="B329" s="148" t="s">
        <v>965</v>
      </c>
      <c r="C329" s="268"/>
      <c r="D329" s="268"/>
      <c r="E329" s="268"/>
      <c r="F329" s="268"/>
      <c r="G329" s="266"/>
      <c r="H329" s="266"/>
      <c r="I329" s="266"/>
      <c r="J329" s="268"/>
      <c r="K329" s="267"/>
      <c r="L329" s="105"/>
    </row>
    <row r="330" spans="1:12" s="101" customFormat="1" x14ac:dyDescent="0.2">
      <c r="A330" s="115">
        <v>2.1</v>
      </c>
      <c r="B330" s="116"/>
      <c r="C330" s="116"/>
      <c r="D330" s="116">
        <v>1.8</v>
      </c>
      <c r="E330" s="116">
        <v>1</v>
      </c>
      <c r="F330" s="116"/>
      <c r="G330" s="116"/>
      <c r="H330" s="116">
        <f>A330*D330*E330</f>
        <v>3.7800000000000002</v>
      </c>
      <c r="I330" s="111"/>
      <c r="J330" s="112"/>
      <c r="K330" s="97" t="s">
        <v>1092</v>
      </c>
      <c r="L330" s="105"/>
    </row>
    <row r="331" spans="1:12" s="101" customFormat="1" x14ac:dyDescent="0.2">
      <c r="A331" s="115">
        <v>2</v>
      </c>
      <c r="B331" s="116"/>
      <c r="C331" s="116"/>
      <c r="D331" s="116">
        <v>3</v>
      </c>
      <c r="E331" s="116">
        <v>1</v>
      </c>
      <c r="F331" s="116"/>
      <c r="G331" s="116"/>
      <c r="H331" s="116">
        <f>A331*D331*E331</f>
        <v>6</v>
      </c>
      <c r="I331" s="111"/>
      <c r="J331" s="112"/>
      <c r="K331" s="97"/>
      <c r="L331" s="105"/>
    </row>
    <row r="332" spans="1:12" s="101" customFormat="1" x14ac:dyDescent="0.2">
      <c r="A332" s="95"/>
      <c r="B332" s="96" t="s">
        <v>966</v>
      </c>
      <c r="C332" s="96"/>
      <c r="D332" s="96" t="s">
        <v>966</v>
      </c>
      <c r="E332" s="96"/>
      <c r="F332" s="96" t="s">
        <v>966</v>
      </c>
      <c r="G332" s="96" t="s">
        <v>966</v>
      </c>
      <c r="H332" s="96" t="s">
        <v>966</v>
      </c>
      <c r="I332" s="96" t="s">
        <v>966</v>
      </c>
      <c r="J332" s="96"/>
      <c r="K332" s="97"/>
      <c r="L332" s="105"/>
    </row>
    <row r="333" spans="1:12" s="101" customFormat="1" ht="15" thickBot="1" x14ac:dyDescent="0.25">
      <c r="A333" s="253" t="s">
        <v>967</v>
      </c>
      <c r="B333" s="254"/>
      <c r="C333" s="254"/>
      <c r="D333" s="254"/>
      <c r="E333" s="254"/>
      <c r="F333" s="98"/>
      <c r="G333" s="98"/>
      <c r="H333" s="122">
        <f>SUM(H330:H332)</f>
        <v>9.7800000000000011</v>
      </c>
      <c r="I333" s="113">
        <f>SUM(I332:I332)</f>
        <v>0</v>
      </c>
      <c r="J333" s="98"/>
      <c r="K333" s="100"/>
      <c r="L333" s="105"/>
    </row>
    <row r="334" spans="1:12" ht="15" thickBot="1" x14ac:dyDescent="0.25"/>
    <row r="335" spans="1:12" s="101" customFormat="1" x14ac:dyDescent="0.2">
      <c r="A335" s="255" t="s">
        <v>947</v>
      </c>
      <c r="B335" s="144">
        <v>7</v>
      </c>
      <c r="C335" s="257" t="s">
        <v>948</v>
      </c>
      <c r="D335" s="257"/>
      <c r="E335" s="258" t="s">
        <v>977</v>
      </c>
      <c r="F335" s="258"/>
      <c r="G335" s="258"/>
      <c r="H335" s="258"/>
      <c r="I335" s="258"/>
      <c r="J335" s="258"/>
      <c r="K335" s="259"/>
      <c r="L335" s="105"/>
    </row>
    <row r="336" spans="1:12" s="101" customFormat="1" ht="12.75" customHeight="1" x14ac:dyDescent="0.2">
      <c r="A336" s="256"/>
      <c r="B336" s="145"/>
      <c r="C336" s="260" t="s">
        <v>950</v>
      </c>
      <c r="D336" s="260"/>
      <c r="E336" s="261" t="s">
        <v>979</v>
      </c>
      <c r="F336" s="261"/>
      <c r="G336" s="261"/>
      <c r="H336" s="261"/>
      <c r="I336" s="261"/>
      <c r="J336" s="261"/>
      <c r="K336" s="262"/>
      <c r="L336" s="105"/>
    </row>
    <row r="337" spans="1:12" s="101" customFormat="1" ht="35.450000000000003" customHeight="1" x14ac:dyDescent="0.2">
      <c r="A337" s="256"/>
      <c r="B337" s="145"/>
      <c r="C337" s="260" t="s">
        <v>953</v>
      </c>
      <c r="D337" s="260"/>
      <c r="E337" s="263" t="s">
        <v>1093</v>
      </c>
      <c r="F337" s="263"/>
      <c r="G337" s="263"/>
      <c r="H337" s="263"/>
      <c r="I337" s="263"/>
      <c r="J337" s="263"/>
      <c r="K337" s="264"/>
      <c r="L337" s="105"/>
    </row>
    <row r="338" spans="1:12" s="101" customFormat="1" x14ac:dyDescent="0.2">
      <c r="A338" s="265" t="s">
        <v>955</v>
      </c>
      <c r="B338" s="266"/>
      <c r="C338" s="266" t="s">
        <v>956</v>
      </c>
      <c r="D338" s="266" t="s">
        <v>957</v>
      </c>
      <c r="E338" s="266" t="s">
        <v>10</v>
      </c>
      <c r="F338" s="266" t="s">
        <v>975</v>
      </c>
      <c r="G338" s="266" t="s">
        <v>959</v>
      </c>
      <c r="H338" s="266" t="s">
        <v>960</v>
      </c>
      <c r="I338" s="266" t="s">
        <v>961</v>
      </c>
      <c r="J338" s="266" t="s">
        <v>962</v>
      </c>
      <c r="K338" s="267" t="s">
        <v>963</v>
      </c>
      <c r="L338" s="105"/>
    </row>
    <row r="339" spans="1:12" s="101" customFormat="1" x14ac:dyDescent="0.2">
      <c r="A339" s="108" t="s">
        <v>964</v>
      </c>
      <c r="B339" s="148" t="s">
        <v>965</v>
      </c>
      <c r="C339" s="268"/>
      <c r="D339" s="268"/>
      <c r="E339" s="268"/>
      <c r="F339" s="268"/>
      <c r="G339" s="266"/>
      <c r="H339" s="266"/>
      <c r="I339" s="266"/>
      <c r="J339" s="268"/>
      <c r="K339" s="267"/>
      <c r="L339" s="105"/>
    </row>
    <row r="340" spans="1:12" s="101" customFormat="1" x14ac:dyDescent="0.2">
      <c r="A340" s="115">
        <v>4.1500000000000004</v>
      </c>
      <c r="B340" s="116"/>
      <c r="C340" s="116"/>
      <c r="D340" s="116">
        <v>2.5</v>
      </c>
      <c r="E340" s="116">
        <v>1</v>
      </c>
      <c r="F340" s="116"/>
      <c r="G340" s="116"/>
      <c r="H340" s="116">
        <f>A340*D340*E340</f>
        <v>10.375</v>
      </c>
      <c r="I340" s="111"/>
      <c r="J340" s="112"/>
      <c r="K340" s="97" t="s">
        <v>1002</v>
      </c>
      <c r="L340" s="105"/>
    </row>
    <row r="341" spans="1:12" s="101" customFormat="1" x14ac:dyDescent="0.2">
      <c r="A341" s="115"/>
      <c r="B341" s="116"/>
      <c r="C341" s="116"/>
      <c r="D341" s="116"/>
      <c r="E341" s="116">
        <v>1</v>
      </c>
      <c r="F341" s="116"/>
      <c r="G341" s="116"/>
      <c r="H341" s="116">
        <f>A341*D341*E341</f>
        <v>0</v>
      </c>
      <c r="I341" s="111"/>
      <c r="J341" s="112"/>
      <c r="K341" s="97"/>
      <c r="L341" s="105"/>
    </row>
    <row r="342" spans="1:12" s="101" customFormat="1" x14ac:dyDescent="0.2">
      <c r="A342" s="95"/>
      <c r="B342" s="96" t="s">
        <v>966</v>
      </c>
      <c r="C342" s="96"/>
      <c r="D342" s="96" t="s">
        <v>966</v>
      </c>
      <c r="E342" s="96"/>
      <c r="F342" s="96" t="s">
        <v>966</v>
      </c>
      <c r="G342" s="96" t="s">
        <v>966</v>
      </c>
      <c r="H342" s="96" t="s">
        <v>966</v>
      </c>
      <c r="I342" s="96" t="s">
        <v>966</v>
      </c>
      <c r="J342" s="96"/>
      <c r="K342" s="97"/>
      <c r="L342" s="105"/>
    </row>
    <row r="343" spans="1:12" s="101" customFormat="1" ht="15" thickBot="1" x14ac:dyDescent="0.25">
      <c r="A343" s="253" t="s">
        <v>967</v>
      </c>
      <c r="B343" s="254"/>
      <c r="C343" s="254"/>
      <c r="D343" s="254"/>
      <c r="E343" s="254"/>
      <c r="F343" s="98"/>
      <c r="G343" s="98"/>
      <c r="H343" s="122">
        <f>SUM(H340:H342)</f>
        <v>10.375</v>
      </c>
      <c r="I343" s="113">
        <f>SUM(I342:I342)</f>
        <v>0</v>
      </c>
      <c r="J343" s="98"/>
      <c r="K343" s="100"/>
      <c r="L343" s="105"/>
    </row>
    <row r="345" spans="1:12" ht="15" thickBot="1" x14ac:dyDescent="0.25"/>
    <row r="346" spans="1:12" s="142" customFormat="1" ht="19.5" thickBot="1" x14ac:dyDescent="0.35">
      <c r="A346" s="269" t="s">
        <v>58</v>
      </c>
      <c r="B346" s="270"/>
      <c r="C346" s="270"/>
      <c r="D346" s="270"/>
      <c r="E346" s="270"/>
      <c r="F346" s="270"/>
      <c r="G346" s="270"/>
      <c r="H346" s="270"/>
      <c r="I346" s="270"/>
      <c r="J346" s="270"/>
      <c r="K346" s="271"/>
    </row>
    <row r="347" spans="1:12" s="142" customFormat="1" ht="15" thickBot="1" x14ac:dyDescent="0.25"/>
    <row r="348" spans="1:12" s="101" customFormat="1" ht="14.25" customHeight="1" x14ac:dyDescent="0.2">
      <c r="A348" s="304" t="s">
        <v>947</v>
      </c>
      <c r="B348" s="144">
        <v>7</v>
      </c>
      <c r="C348" s="272" t="s">
        <v>948</v>
      </c>
      <c r="D348" s="273"/>
      <c r="E348" s="274" t="s">
        <v>977</v>
      </c>
      <c r="F348" s="275"/>
      <c r="G348" s="275"/>
      <c r="H348" s="275"/>
      <c r="I348" s="275"/>
      <c r="J348" s="275"/>
      <c r="K348" s="276"/>
      <c r="L348" s="105"/>
    </row>
    <row r="349" spans="1:12" s="101" customFormat="1" ht="12.75" customHeight="1" x14ac:dyDescent="0.2">
      <c r="A349" s="305"/>
      <c r="B349" s="145"/>
      <c r="C349" s="307" t="s">
        <v>950</v>
      </c>
      <c r="D349" s="308"/>
      <c r="E349" s="309" t="s">
        <v>979</v>
      </c>
      <c r="F349" s="310"/>
      <c r="G349" s="310"/>
      <c r="H349" s="310"/>
      <c r="I349" s="310"/>
      <c r="J349" s="310"/>
      <c r="K349" s="311"/>
      <c r="L349" s="105"/>
    </row>
    <row r="350" spans="1:12" s="101" customFormat="1" ht="35.450000000000003" customHeight="1" x14ac:dyDescent="0.2">
      <c r="A350" s="306"/>
      <c r="B350" s="145"/>
      <c r="C350" s="307" t="s">
        <v>953</v>
      </c>
      <c r="D350" s="308"/>
      <c r="E350" s="287" t="s">
        <v>70</v>
      </c>
      <c r="F350" s="288"/>
      <c r="G350" s="288"/>
      <c r="H350" s="288"/>
      <c r="I350" s="288"/>
      <c r="J350" s="288"/>
      <c r="K350" s="289"/>
      <c r="L350" s="105"/>
    </row>
    <row r="351" spans="1:12" s="101" customFormat="1" ht="14.25" customHeight="1" x14ac:dyDescent="0.2">
      <c r="A351" s="285" t="s">
        <v>955</v>
      </c>
      <c r="B351" s="286"/>
      <c r="C351" s="268" t="s">
        <v>956</v>
      </c>
      <c r="D351" s="268" t="s">
        <v>957</v>
      </c>
      <c r="E351" s="268" t="s">
        <v>10</v>
      </c>
      <c r="F351" s="268" t="s">
        <v>975</v>
      </c>
      <c r="G351" s="268" t="s">
        <v>959</v>
      </c>
      <c r="H351" s="268" t="s">
        <v>960</v>
      </c>
      <c r="I351" s="268" t="s">
        <v>961</v>
      </c>
      <c r="J351" s="268" t="s">
        <v>962</v>
      </c>
      <c r="K351" s="280" t="s">
        <v>963</v>
      </c>
      <c r="L351" s="105"/>
    </row>
    <row r="352" spans="1:12" s="101" customFormat="1" x14ac:dyDescent="0.2">
      <c r="A352" s="108" t="s">
        <v>964</v>
      </c>
      <c r="B352" s="148" t="s">
        <v>965</v>
      </c>
      <c r="C352" s="279"/>
      <c r="D352" s="279"/>
      <c r="E352" s="279"/>
      <c r="F352" s="279"/>
      <c r="G352" s="279"/>
      <c r="H352" s="279"/>
      <c r="I352" s="279"/>
      <c r="J352" s="279"/>
      <c r="K352" s="281"/>
      <c r="L352" s="105"/>
    </row>
    <row r="353" spans="1:12" s="101" customFormat="1" x14ac:dyDescent="0.2">
      <c r="A353" s="115">
        <v>1.6</v>
      </c>
      <c r="B353" s="116"/>
      <c r="C353" s="116">
        <v>0.2</v>
      </c>
      <c r="D353" s="116"/>
      <c r="E353" s="116">
        <v>12</v>
      </c>
      <c r="F353" s="116"/>
      <c r="G353" s="116"/>
      <c r="H353" s="116">
        <f>E353*C353*A353</f>
        <v>3.8400000000000007</v>
      </c>
      <c r="I353" s="111"/>
      <c r="J353" s="112" t="s">
        <v>1062</v>
      </c>
      <c r="K353" s="97" t="s">
        <v>1061</v>
      </c>
      <c r="L353" s="105"/>
    </row>
    <row r="354" spans="1:12" s="101" customFormat="1" x14ac:dyDescent="0.2">
      <c r="A354" s="115">
        <v>2.0499999999999998</v>
      </c>
      <c r="B354" s="116"/>
      <c r="C354" s="116">
        <v>0.2</v>
      </c>
      <c r="D354" s="116"/>
      <c r="E354" s="116">
        <v>4</v>
      </c>
      <c r="F354" s="116"/>
      <c r="G354" s="116"/>
      <c r="H354" s="116">
        <f t="shared" ref="H354:H357" si="18">E354*C354*A354</f>
        <v>1.64</v>
      </c>
      <c r="I354" s="111"/>
      <c r="J354" s="112" t="s">
        <v>1062</v>
      </c>
      <c r="K354" s="97" t="s">
        <v>1060</v>
      </c>
      <c r="L354" s="105"/>
    </row>
    <row r="355" spans="1:12" s="101" customFormat="1" x14ac:dyDescent="0.2">
      <c r="A355" s="115">
        <v>1.9</v>
      </c>
      <c r="B355" s="116"/>
      <c r="C355" s="116">
        <v>0.2</v>
      </c>
      <c r="D355" s="116"/>
      <c r="E355" s="116">
        <v>2</v>
      </c>
      <c r="F355" s="116"/>
      <c r="G355" s="116"/>
      <c r="H355" s="116">
        <f t="shared" si="18"/>
        <v>0.76</v>
      </c>
      <c r="I355" s="111"/>
      <c r="J355" s="112" t="s">
        <v>1002</v>
      </c>
      <c r="K355" s="97" t="s">
        <v>1061</v>
      </c>
      <c r="L355" s="105"/>
    </row>
    <row r="356" spans="1:12" s="101" customFormat="1" x14ac:dyDescent="0.2">
      <c r="A356" s="115">
        <v>0.65</v>
      </c>
      <c r="B356" s="116"/>
      <c r="C356" s="116">
        <v>0.2</v>
      </c>
      <c r="D356" s="116"/>
      <c r="E356" s="116">
        <v>1</v>
      </c>
      <c r="F356" s="116"/>
      <c r="G356" s="116"/>
      <c r="H356" s="116">
        <f t="shared" si="18"/>
        <v>0.13</v>
      </c>
      <c r="I356" s="111"/>
      <c r="J356" s="112" t="s">
        <v>1002</v>
      </c>
      <c r="K356" s="97" t="s">
        <v>1060</v>
      </c>
      <c r="L356" s="105"/>
    </row>
    <row r="357" spans="1:12" s="101" customFormat="1" x14ac:dyDescent="0.2">
      <c r="A357" s="115"/>
      <c r="B357" s="116"/>
      <c r="C357" s="116"/>
      <c r="D357" s="116"/>
      <c r="E357" s="116"/>
      <c r="F357" s="116"/>
      <c r="G357" s="116"/>
      <c r="H357" s="116">
        <f t="shared" si="18"/>
        <v>0</v>
      </c>
      <c r="I357" s="111"/>
      <c r="J357" s="112"/>
      <c r="K357" s="97"/>
      <c r="L357" s="105"/>
    </row>
    <row r="358" spans="1:12" s="101" customFormat="1" x14ac:dyDescent="0.2">
      <c r="A358" s="95"/>
      <c r="B358" s="96" t="s">
        <v>966</v>
      </c>
      <c r="C358" s="96"/>
      <c r="D358" s="96" t="s">
        <v>966</v>
      </c>
      <c r="E358" s="96"/>
      <c r="F358" s="96" t="s">
        <v>966</v>
      </c>
      <c r="G358" s="96" t="s">
        <v>966</v>
      </c>
      <c r="H358" s="96" t="s">
        <v>966</v>
      </c>
      <c r="I358" s="96" t="s">
        <v>966</v>
      </c>
      <c r="J358" s="96"/>
      <c r="K358" s="97"/>
      <c r="L358" s="105"/>
    </row>
    <row r="359" spans="1:12" s="101" customFormat="1" ht="15" thickBot="1" x14ac:dyDescent="0.25">
      <c r="A359" s="282" t="s">
        <v>967</v>
      </c>
      <c r="B359" s="283"/>
      <c r="C359" s="283"/>
      <c r="D359" s="283"/>
      <c r="E359" s="284"/>
      <c r="F359" s="98"/>
      <c r="G359" s="98"/>
      <c r="H359" s="122">
        <f>SUM(H353:H358)</f>
        <v>6.37</v>
      </c>
      <c r="I359" s="113">
        <f>SUM(I358:I358)</f>
        <v>0</v>
      </c>
      <c r="J359" s="98"/>
      <c r="K359" s="100"/>
      <c r="L359" s="105"/>
    </row>
    <row r="360" spans="1:12" s="101" customFormat="1" ht="15" thickBot="1" x14ac:dyDescent="0.25">
      <c r="A360" s="106"/>
      <c r="B360" s="106"/>
      <c r="C360" s="106"/>
      <c r="D360" s="106"/>
      <c r="E360" s="106"/>
      <c r="F360" s="107"/>
      <c r="G360" s="107"/>
      <c r="H360" s="107"/>
      <c r="I360" s="107"/>
      <c r="J360" s="107"/>
      <c r="K360" s="106"/>
      <c r="L360" s="105"/>
    </row>
    <row r="361" spans="1:12" s="101" customFormat="1" ht="14.25" customHeight="1" x14ac:dyDescent="0.2">
      <c r="A361" s="304" t="s">
        <v>947</v>
      </c>
      <c r="B361" s="144">
        <v>7</v>
      </c>
      <c r="C361" s="272" t="s">
        <v>948</v>
      </c>
      <c r="D361" s="273"/>
      <c r="E361" s="274" t="s">
        <v>977</v>
      </c>
      <c r="F361" s="275"/>
      <c r="G361" s="275"/>
      <c r="H361" s="275"/>
      <c r="I361" s="275"/>
      <c r="J361" s="275"/>
      <c r="K361" s="276"/>
      <c r="L361" s="105"/>
    </row>
    <row r="362" spans="1:12" s="101" customFormat="1" ht="12.75" customHeight="1" x14ac:dyDescent="0.2">
      <c r="A362" s="305"/>
      <c r="B362" s="145"/>
      <c r="C362" s="307" t="s">
        <v>950</v>
      </c>
      <c r="D362" s="308"/>
      <c r="E362" s="309" t="s">
        <v>979</v>
      </c>
      <c r="F362" s="310"/>
      <c r="G362" s="310"/>
      <c r="H362" s="310"/>
      <c r="I362" s="310"/>
      <c r="J362" s="310"/>
      <c r="K362" s="311"/>
      <c r="L362" s="105"/>
    </row>
    <row r="363" spans="1:12" s="101" customFormat="1" ht="35.450000000000003" customHeight="1" x14ac:dyDescent="0.2">
      <c r="A363" s="306"/>
      <c r="B363" s="145"/>
      <c r="C363" s="307" t="s">
        <v>953</v>
      </c>
      <c r="D363" s="308"/>
      <c r="E363" s="287" t="s">
        <v>1094</v>
      </c>
      <c r="F363" s="288"/>
      <c r="G363" s="288"/>
      <c r="H363" s="288"/>
      <c r="I363" s="288"/>
      <c r="J363" s="288"/>
      <c r="K363" s="289"/>
      <c r="L363" s="105"/>
    </row>
    <row r="364" spans="1:12" s="101" customFormat="1" x14ac:dyDescent="0.2">
      <c r="A364" s="265" t="s">
        <v>955</v>
      </c>
      <c r="B364" s="266"/>
      <c r="C364" s="266" t="s">
        <v>956</v>
      </c>
      <c r="D364" s="266" t="s">
        <v>957</v>
      </c>
      <c r="E364" s="266" t="s">
        <v>10</v>
      </c>
      <c r="F364" s="266" t="s">
        <v>975</v>
      </c>
      <c r="G364" s="266" t="s">
        <v>959</v>
      </c>
      <c r="H364" s="266" t="s">
        <v>960</v>
      </c>
      <c r="I364" s="266" t="s">
        <v>961</v>
      </c>
      <c r="J364" s="266" t="s">
        <v>962</v>
      </c>
      <c r="K364" s="267" t="s">
        <v>963</v>
      </c>
      <c r="L364" s="105"/>
    </row>
    <row r="365" spans="1:12" s="101" customFormat="1" x14ac:dyDescent="0.2">
      <c r="A365" s="108" t="s">
        <v>964</v>
      </c>
      <c r="B365" s="148" t="s">
        <v>965</v>
      </c>
      <c r="C365" s="268"/>
      <c r="D365" s="268"/>
      <c r="E365" s="268"/>
      <c r="F365" s="268"/>
      <c r="G365" s="266"/>
      <c r="H365" s="266"/>
      <c r="I365" s="266"/>
      <c r="J365" s="268"/>
      <c r="K365" s="267"/>
      <c r="L365" s="105"/>
    </row>
    <row r="366" spans="1:12" s="101" customFormat="1" x14ac:dyDescent="0.2">
      <c r="A366" s="115">
        <v>1.8</v>
      </c>
      <c r="B366" s="116"/>
      <c r="C366" s="116">
        <v>0.6</v>
      </c>
      <c r="D366" s="116"/>
      <c r="E366" s="116">
        <v>2</v>
      </c>
      <c r="F366" s="116"/>
      <c r="G366" s="116"/>
      <c r="H366" s="116">
        <f t="shared" ref="H366:H368" si="19">E366*C366*A366</f>
        <v>2.16</v>
      </c>
      <c r="I366" s="111"/>
      <c r="J366" s="112" t="s">
        <v>1002</v>
      </c>
      <c r="K366" s="97" t="s">
        <v>1061</v>
      </c>
      <c r="L366" s="105"/>
    </row>
    <row r="367" spans="1:12" s="101" customFormat="1" x14ac:dyDescent="0.2">
      <c r="A367" s="115">
        <v>0.6</v>
      </c>
      <c r="B367" s="116"/>
      <c r="C367" s="116">
        <v>0.6</v>
      </c>
      <c r="D367" s="116"/>
      <c r="E367" s="116">
        <v>1</v>
      </c>
      <c r="F367" s="116"/>
      <c r="G367" s="116"/>
      <c r="H367" s="116">
        <f t="shared" si="19"/>
        <v>0.36</v>
      </c>
      <c r="I367" s="111"/>
      <c r="J367" s="112" t="s">
        <v>1002</v>
      </c>
      <c r="K367" s="97" t="s">
        <v>1060</v>
      </c>
      <c r="L367" s="105"/>
    </row>
    <row r="368" spans="1:12" s="101" customFormat="1" x14ac:dyDescent="0.2">
      <c r="A368" s="115"/>
      <c r="B368" s="116"/>
      <c r="C368" s="116"/>
      <c r="D368" s="116"/>
      <c r="E368" s="116"/>
      <c r="F368" s="116"/>
      <c r="G368" s="116"/>
      <c r="H368" s="116">
        <f t="shared" si="19"/>
        <v>0</v>
      </c>
      <c r="I368" s="111"/>
      <c r="J368" s="112"/>
      <c r="K368" s="97"/>
      <c r="L368" s="105"/>
    </row>
    <row r="369" spans="1:12" s="101" customFormat="1" x14ac:dyDescent="0.2">
      <c r="A369" s="95"/>
      <c r="B369" s="96" t="s">
        <v>966</v>
      </c>
      <c r="C369" s="96"/>
      <c r="D369" s="96" t="s">
        <v>966</v>
      </c>
      <c r="E369" s="96"/>
      <c r="F369" s="96" t="s">
        <v>966</v>
      </c>
      <c r="G369" s="96" t="s">
        <v>966</v>
      </c>
      <c r="H369" s="96" t="s">
        <v>966</v>
      </c>
      <c r="I369" s="96" t="s">
        <v>966</v>
      </c>
      <c r="J369" s="96"/>
      <c r="K369" s="97"/>
      <c r="L369" s="105"/>
    </row>
    <row r="370" spans="1:12" s="101" customFormat="1" ht="15" thickBot="1" x14ac:dyDescent="0.25">
      <c r="A370" s="253" t="s">
        <v>967</v>
      </c>
      <c r="B370" s="254"/>
      <c r="C370" s="254"/>
      <c r="D370" s="254"/>
      <c r="E370" s="254"/>
      <c r="F370" s="98"/>
      <c r="G370" s="98"/>
      <c r="H370" s="122">
        <f>SUM(H366:H369)</f>
        <v>2.52</v>
      </c>
      <c r="I370" s="113">
        <f>SUM(I369:I369)</f>
        <v>0</v>
      </c>
      <c r="J370" s="98"/>
      <c r="K370" s="100"/>
      <c r="L370" s="105"/>
    </row>
    <row r="371" spans="1:12" s="142" customFormat="1" x14ac:dyDescent="0.2"/>
    <row r="372" spans="1:12" s="142" customFormat="1" ht="15" thickBot="1" x14ac:dyDescent="0.25"/>
    <row r="373" spans="1:12" s="142" customFormat="1" ht="19.5" thickBot="1" x14ac:dyDescent="0.35">
      <c r="A373" s="269" t="s">
        <v>58</v>
      </c>
      <c r="B373" s="270"/>
      <c r="C373" s="270"/>
      <c r="D373" s="270"/>
      <c r="E373" s="270"/>
      <c r="F373" s="270"/>
      <c r="G373" s="270"/>
      <c r="H373" s="270"/>
      <c r="I373" s="270"/>
      <c r="J373" s="270"/>
      <c r="K373" s="271"/>
    </row>
    <row r="374" spans="1:12" s="142" customFormat="1" ht="15" thickBot="1" x14ac:dyDescent="0.25"/>
    <row r="375" spans="1:12" s="101" customFormat="1" x14ac:dyDescent="0.2">
      <c r="A375" s="255" t="s">
        <v>947</v>
      </c>
      <c r="B375" s="91">
        <v>7</v>
      </c>
      <c r="C375" s="257" t="s">
        <v>948</v>
      </c>
      <c r="D375" s="257"/>
      <c r="E375" s="258" t="s">
        <v>977</v>
      </c>
      <c r="F375" s="258"/>
      <c r="G375" s="258"/>
      <c r="H375" s="258"/>
      <c r="I375" s="258"/>
      <c r="J375" s="258"/>
      <c r="K375" s="259"/>
      <c r="L375" s="105"/>
    </row>
    <row r="376" spans="1:12" s="101" customFormat="1" ht="12.75" customHeight="1" x14ac:dyDescent="0.2">
      <c r="A376" s="256"/>
      <c r="B376" s="92"/>
      <c r="C376" s="260" t="s">
        <v>950</v>
      </c>
      <c r="D376" s="260"/>
      <c r="E376" s="261" t="s">
        <v>979</v>
      </c>
      <c r="F376" s="261"/>
      <c r="G376" s="261"/>
      <c r="H376" s="261"/>
      <c r="I376" s="261"/>
      <c r="J376" s="261"/>
      <c r="K376" s="262"/>
      <c r="L376" s="105"/>
    </row>
    <row r="377" spans="1:12" s="101" customFormat="1" ht="35.450000000000003" customHeight="1" x14ac:dyDescent="0.2">
      <c r="A377" s="256"/>
      <c r="B377" s="92"/>
      <c r="C377" s="260" t="s">
        <v>953</v>
      </c>
      <c r="D377" s="260"/>
      <c r="E377" s="263" t="s">
        <v>93</v>
      </c>
      <c r="F377" s="263"/>
      <c r="G377" s="263"/>
      <c r="H377" s="263"/>
      <c r="I377" s="263"/>
      <c r="J377" s="263"/>
      <c r="K377" s="264"/>
      <c r="L377" s="105"/>
    </row>
    <row r="378" spans="1:12" s="101" customFormat="1" x14ac:dyDescent="0.2">
      <c r="A378" s="265" t="s">
        <v>955</v>
      </c>
      <c r="B378" s="266"/>
      <c r="C378" s="266" t="s">
        <v>956</v>
      </c>
      <c r="D378" s="266" t="s">
        <v>957</v>
      </c>
      <c r="E378" s="266" t="s">
        <v>10</v>
      </c>
      <c r="F378" s="266" t="s">
        <v>975</v>
      </c>
      <c r="G378" s="266" t="s">
        <v>959</v>
      </c>
      <c r="H378" s="266" t="s">
        <v>960</v>
      </c>
      <c r="I378" s="266" t="s">
        <v>961</v>
      </c>
      <c r="J378" s="266" t="s">
        <v>962</v>
      </c>
      <c r="K378" s="267" t="s">
        <v>963</v>
      </c>
      <c r="L378" s="105"/>
    </row>
    <row r="379" spans="1:12" s="101" customFormat="1" x14ac:dyDescent="0.2">
      <c r="A379" s="108" t="s">
        <v>964</v>
      </c>
      <c r="B379" s="109" t="s">
        <v>965</v>
      </c>
      <c r="C379" s="268"/>
      <c r="D379" s="268"/>
      <c r="E379" s="268"/>
      <c r="F379" s="268"/>
      <c r="G379" s="266"/>
      <c r="H379" s="266"/>
      <c r="I379" s="266"/>
      <c r="J379" s="268"/>
      <c r="K379" s="267"/>
      <c r="L379" s="105"/>
    </row>
    <row r="380" spans="1:12" s="101" customFormat="1" x14ac:dyDescent="0.2">
      <c r="A380" s="115">
        <v>0.5</v>
      </c>
      <c r="B380" s="116"/>
      <c r="C380" s="116"/>
      <c r="D380" s="116">
        <v>0.75</v>
      </c>
      <c r="E380" s="116">
        <v>1</v>
      </c>
      <c r="F380" s="116"/>
      <c r="G380" s="116"/>
      <c r="H380" s="116">
        <f>E380*D380*A380</f>
        <v>0.375</v>
      </c>
      <c r="I380" s="111"/>
      <c r="J380" s="112"/>
      <c r="K380" s="97" t="s">
        <v>1067</v>
      </c>
      <c r="L380" s="105"/>
    </row>
    <row r="381" spans="1:12" s="101" customFormat="1" x14ac:dyDescent="0.2">
      <c r="A381" s="115">
        <v>0.5</v>
      </c>
      <c r="B381" s="116"/>
      <c r="C381" s="116"/>
      <c r="D381" s="116">
        <v>0.75</v>
      </c>
      <c r="E381" s="116">
        <v>1</v>
      </c>
      <c r="F381" s="116"/>
      <c r="G381" s="116"/>
      <c r="H381" s="116">
        <f>E381*D381*A381</f>
        <v>0.375</v>
      </c>
      <c r="I381" s="111"/>
      <c r="J381" s="112"/>
      <c r="K381" s="97" t="s">
        <v>1095</v>
      </c>
      <c r="L381" s="105"/>
    </row>
    <row r="382" spans="1:12" s="101" customFormat="1" x14ac:dyDescent="0.2">
      <c r="A382" s="95"/>
      <c r="B382" s="96" t="s">
        <v>966</v>
      </c>
      <c r="C382" s="96"/>
      <c r="D382" s="96" t="s">
        <v>966</v>
      </c>
      <c r="E382" s="96"/>
      <c r="F382" s="96" t="s">
        <v>966</v>
      </c>
      <c r="G382" s="96" t="s">
        <v>966</v>
      </c>
      <c r="H382" s="96" t="s">
        <v>966</v>
      </c>
      <c r="I382" s="96" t="s">
        <v>966</v>
      </c>
      <c r="J382" s="96"/>
      <c r="K382" s="97"/>
      <c r="L382" s="105"/>
    </row>
    <row r="383" spans="1:12" s="101" customFormat="1" ht="15" thickBot="1" x14ac:dyDescent="0.25">
      <c r="A383" s="253" t="s">
        <v>967</v>
      </c>
      <c r="B383" s="254"/>
      <c r="C383" s="254"/>
      <c r="D383" s="254"/>
      <c r="E383" s="254"/>
      <c r="F383" s="98"/>
      <c r="G383" s="98"/>
      <c r="H383" s="122">
        <f>SUM(H380:H382)</f>
        <v>0.75</v>
      </c>
      <c r="I383" s="113">
        <f>SUM(I382:I382)</f>
        <v>0</v>
      </c>
      <c r="J383" s="98"/>
      <c r="K383" s="100"/>
      <c r="L383" s="105"/>
    </row>
    <row r="384" spans="1:12" ht="15" thickBot="1" x14ac:dyDescent="0.25"/>
    <row r="385" spans="1:12" s="101" customFormat="1" x14ac:dyDescent="0.2">
      <c r="A385" s="255" t="s">
        <v>947</v>
      </c>
      <c r="B385" s="91">
        <v>7</v>
      </c>
      <c r="C385" s="257" t="s">
        <v>948</v>
      </c>
      <c r="D385" s="257"/>
      <c r="E385" s="258" t="s">
        <v>977</v>
      </c>
      <c r="F385" s="258"/>
      <c r="G385" s="258"/>
      <c r="H385" s="258"/>
      <c r="I385" s="258"/>
      <c r="J385" s="258"/>
      <c r="K385" s="259"/>
      <c r="L385" s="105"/>
    </row>
    <row r="386" spans="1:12" s="101" customFormat="1" ht="12.75" customHeight="1" x14ac:dyDescent="0.2">
      <c r="A386" s="256"/>
      <c r="B386" s="92"/>
      <c r="C386" s="260" t="s">
        <v>950</v>
      </c>
      <c r="D386" s="260"/>
      <c r="E386" s="261" t="s">
        <v>979</v>
      </c>
      <c r="F386" s="261"/>
      <c r="G386" s="261"/>
      <c r="H386" s="261"/>
      <c r="I386" s="261"/>
      <c r="J386" s="261"/>
      <c r="K386" s="262"/>
      <c r="L386" s="105"/>
    </row>
    <row r="387" spans="1:12" s="101" customFormat="1" ht="35.450000000000003" customHeight="1" x14ac:dyDescent="0.2">
      <c r="A387" s="256"/>
      <c r="B387" s="92"/>
      <c r="C387" s="260" t="s">
        <v>953</v>
      </c>
      <c r="D387" s="260"/>
      <c r="E387" s="263" t="s">
        <v>95</v>
      </c>
      <c r="F387" s="263"/>
      <c r="G387" s="263"/>
      <c r="H387" s="263"/>
      <c r="I387" s="263"/>
      <c r="J387" s="263"/>
      <c r="K387" s="264"/>
      <c r="L387" s="105"/>
    </row>
    <row r="388" spans="1:12" s="101" customFormat="1" x14ac:dyDescent="0.2">
      <c r="A388" s="265" t="s">
        <v>955</v>
      </c>
      <c r="B388" s="266"/>
      <c r="C388" s="266" t="s">
        <v>956</v>
      </c>
      <c r="D388" s="266" t="s">
        <v>957</v>
      </c>
      <c r="E388" s="266" t="s">
        <v>10</v>
      </c>
      <c r="F388" s="266" t="s">
        <v>975</v>
      </c>
      <c r="G388" s="266" t="s">
        <v>959</v>
      </c>
      <c r="H388" s="266" t="s">
        <v>960</v>
      </c>
      <c r="I388" s="266" t="s">
        <v>961</v>
      </c>
      <c r="J388" s="266" t="s">
        <v>962</v>
      </c>
      <c r="K388" s="267" t="s">
        <v>963</v>
      </c>
      <c r="L388" s="105"/>
    </row>
    <row r="389" spans="1:12" s="101" customFormat="1" x14ac:dyDescent="0.2">
      <c r="A389" s="108" t="s">
        <v>964</v>
      </c>
      <c r="B389" s="109" t="s">
        <v>965</v>
      </c>
      <c r="C389" s="268"/>
      <c r="D389" s="268"/>
      <c r="E389" s="268"/>
      <c r="F389" s="268"/>
      <c r="G389" s="266"/>
      <c r="H389" s="266"/>
      <c r="I389" s="266"/>
      <c r="J389" s="268"/>
      <c r="K389" s="267"/>
      <c r="L389" s="105"/>
    </row>
    <row r="390" spans="1:12" s="101" customFormat="1" x14ac:dyDescent="0.2">
      <c r="A390" s="115">
        <v>0.75</v>
      </c>
      <c r="B390" s="116"/>
      <c r="C390" s="116"/>
      <c r="D390" s="116">
        <v>0.75</v>
      </c>
      <c r="E390" s="116">
        <v>1</v>
      </c>
      <c r="F390" s="116"/>
      <c r="G390" s="116"/>
      <c r="H390" s="116">
        <f>E390*D390*A390</f>
        <v>0.5625</v>
      </c>
      <c r="I390" s="111"/>
      <c r="J390" s="112"/>
      <c r="K390" s="97" t="s">
        <v>1017</v>
      </c>
      <c r="L390" s="105"/>
    </row>
    <row r="391" spans="1:12" s="101" customFormat="1" x14ac:dyDescent="0.2">
      <c r="A391" s="115">
        <v>0.9</v>
      </c>
      <c r="B391" s="116"/>
      <c r="C391" s="116"/>
      <c r="D391" s="116">
        <v>0.75</v>
      </c>
      <c r="E391" s="116">
        <v>1</v>
      </c>
      <c r="F391" s="116"/>
      <c r="G391" s="116"/>
      <c r="H391" s="116">
        <f t="shared" ref="H391:H397" si="20">E391*D391*A391</f>
        <v>0.67500000000000004</v>
      </c>
      <c r="I391" s="111"/>
      <c r="J391" s="112"/>
      <c r="K391" s="97" t="s">
        <v>1067</v>
      </c>
      <c r="L391" s="105"/>
    </row>
    <row r="392" spans="1:12" s="101" customFormat="1" x14ac:dyDescent="0.2">
      <c r="A392" s="115">
        <v>1.4</v>
      </c>
      <c r="B392" s="116"/>
      <c r="C392" s="116"/>
      <c r="D392" s="116">
        <v>0.75</v>
      </c>
      <c r="E392" s="116">
        <v>1</v>
      </c>
      <c r="F392" s="116"/>
      <c r="G392" s="116"/>
      <c r="H392" s="116">
        <f t="shared" si="20"/>
        <v>1.0499999999999998</v>
      </c>
      <c r="I392" s="111"/>
      <c r="J392" s="112"/>
      <c r="K392" s="97" t="s">
        <v>1067</v>
      </c>
      <c r="L392" s="105"/>
    </row>
    <row r="393" spans="1:12" s="101" customFormat="1" x14ac:dyDescent="0.2">
      <c r="A393" s="115">
        <v>2.2000000000000002</v>
      </c>
      <c r="B393" s="116"/>
      <c r="C393" s="116"/>
      <c r="D393" s="116">
        <v>0.75</v>
      </c>
      <c r="E393" s="116">
        <v>1</v>
      </c>
      <c r="F393" s="116"/>
      <c r="G393" s="116"/>
      <c r="H393" s="116">
        <f t="shared" si="20"/>
        <v>1.6500000000000001</v>
      </c>
      <c r="I393" s="111"/>
      <c r="J393" s="112"/>
      <c r="K393" s="97" t="s">
        <v>1095</v>
      </c>
      <c r="L393" s="105"/>
    </row>
    <row r="394" spans="1:12" s="101" customFormat="1" x14ac:dyDescent="0.2">
      <c r="A394" s="115">
        <v>1.7</v>
      </c>
      <c r="B394" s="116"/>
      <c r="C394" s="116"/>
      <c r="D394" s="116">
        <v>0.75</v>
      </c>
      <c r="E394" s="116">
        <v>1</v>
      </c>
      <c r="F394" s="116"/>
      <c r="G394" s="116"/>
      <c r="H394" s="116">
        <f t="shared" si="20"/>
        <v>1.2749999999999999</v>
      </c>
      <c r="I394" s="111"/>
      <c r="J394" s="112" t="s">
        <v>1097</v>
      </c>
      <c r="K394" s="97" t="s">
        <v>1096</v>
      </c>
      <c r="L394" s="105"/>
    </row>
    <row r="395" spans="1:12" s="101" customFormat="1" x14ac:dyDescent="0.2">
      <c r="A395" s="115">
        <v>1</v>
      </c>
      <c r="B395" s="116"/>
      <c r="C395" s="116"/>
      <c r="D395" s="116">
        <v>0.75</v>
      </c>
      <c r="E395" s="116">
        <v>4</v>
      </c>
      <c r="F395" s="116"/>
      <c r="G395" s="116"/>
      <c r="H395" s="116">
        <f t="shared" si="20"/>
        <v>3</v>
      </c>
      <c r="I395" s="111"/>
      <c r="J395" s="112" t="s">
        <v>1098</v>
      </c>
      <c r="K395" s="97" t="s">
        <v>1096</v>
      </c>
      <c r="L395" s="105"/>
    </row>
    <row r="396" spans="1:12" s="101" customFormat="1" x14ac:dyDescent="0.2">
      <c r="A396" s="115">
        <v>1.4</v>
      </c>
      <c r="B396" s="116"/>
      <c r="C396" s="116"/>
      <c r="D396" s="116">
        <v>2</v>
      </c>
      <c r="E396" s="116">
        <v>1</v>
      </c>
      <c r="F396" s="116"/>
      <c r="G396" s="116"/>
      <c r="H396" s="116">
        <f t="shared" si="20"/>
        <v>2.8</v>
      </c>
      <c r="I396" s="111"/>
      <c r="J396" s="112"/>
      <c r="K396" s="97" t="s">
        <v>1099</v>
      </c>
      <c r="L396" s="105"/>
    </row>
    <row r="397" spans="1:12" s="101" customFormat="1" x14ac:dyDescent="0.2">
      <c r="A397" s="115">
        <v>1.2</v>
      </c>
      <c r="B397" s="116"/>
      <c r="C397" s="116"/>
      <c r="D397" s="116">
        <v>2</v>
      </c>
      <c r="E397" s="116">
        <v>1</v>
      </c>
      <c r="F397" s="116"/>
      <c r="G397" s="116"/>
      <c r="H397" s="116">
        <f t="shared" si="20"/>
        <v>2.4</v>
      </c>
      <c r="I397" s="111"/>
      <c r="J397" s="112"/>
      <c r="K397" s="97" t="s">
        <v>1100</v>
      </c>
      <c r="L397" s="105"/>
    </row>
    <row r="398" spans="1:12" s="101" customFormat="1" ht="15" thickBot="1" x14ac:dyDescent="0.25">
      <c r="A398" s="253" t="s">
        <v>967</v>
      </c>
      <c r="B398" s="254"/>
      <c r="C398" s="254"/>
      <c r="D398" s="254"/>
      <c r="E398" s="254"/>
      <c r="F398" s="98"/>
      <c r="G398" s="98"/>
      <c r="H398" s="122">
        <f>SUM(H390:H397)</f>
        <v>13.4125</v>
      </c>
      <c r="I398" s="113">
        <f>SUM(I397:I397)</f>
        <v>0</v>
      </c>
      <c r="J398" s="98"/>
      <c r="K398" s="100"/>
      <c r="L398" s="105"/>
    </row>
    <row r="399" spans="1:12" s="142" customFormat="1" x14ac:dyDescent="0.2"/>
    <row r="400" spans="1:12" s="101" customFormat="1" ht="15" thickBot="1" x14ac:dyDescent="0.25">
      <c r="A400" s="106"/>
      <c r="B400" s="106"/>
      <c r="C400" s="106"/>
      <c r="D400" s="106"/>
      <c r="E400" s="106"/>
      <c r="F400" s="114"/>
      <c r="G400" s="114"/>
      <c r="H400" s="114"/>
      <c r="I400" s="114"/>
      <c r="J400" s="107"/>
      <c r="K400" s="106"/>
      <c r="L400" s="105"/>
    </row>
    <row r="401" spans="1:12" ht="19.5" thickBot="1" x14ac:dyDescent="0.35">
      <c r="A401" s="269" t="s">
        <v>986</v>
      </c>
      <c r="B401" s="270"/>
      <c r="C401" s="270"/>
      <c r="D401" s="270"/>
      <c r="E401" s="270"/>
      <c r="F401" s="270"/>
      <c r="G401" s="270"/>
      <c r="H401" s="270"/>
      <c r="I401" s="270"/>
      <c r="J401" s="270"/>
      <c r="K401" s="271"/>
    </row>
    <row r="402" spans="1:12" ht="15" thickBot="1" x14ac:dyDescent="0.25"/>
    <row r="403" spans="1:12" s="101" customFormat="1" x14ac:dyDescent="0.2">
      <c r="A403" s="255" t="s">
        <v>947</v>
      </c>
      <c r="B403" s="144">
        <v>7</v>
      </c>
      <c r="C403" s="257" t="s">
        <v>948</v>
      </c>
      <c r="D403" s="257"/>
      <c r="E403" s="258" t="s">
        <v>977</v>
      </c>
      <c r="F403" s="258"/>
      <c r="G403" s="258"/>
      <c r="H403" s="258"/>
      <c r="I403" s="258"/>
      <c r="J403" s="258"/>
      <c r="K403" s="259"/>
      <c r="L403" s="123"/>
    </row>
    <row r="404" spans="1:12" s="101" customFormat="1" x14ac:dyDescent="0.2">
      <c r="A404" s="256"/>
      <c r="B404" s="145"/>
      <c r="C404" s="260" t="s">
        <v>950</v>
      </c>
      <c r="D404" s="260"/>
      <c r="E404" s="261" t="s">
        <v>978</v>
      </c>
      <c r="F404" s="261"/>
      <c r="G404" s="261"/>
      <c r="H404" s="261"/>
      <c r="I404" s="261"/>
      <c r="J404" s="261"/>
      <c r="K404" s="262"/>
      <c r="L404" s="123"/>
    </row>
    <row r="405" spans="1:12" s="101" customFormat="1" ht="30" customHeight="1" x14ac:dyDescent="0.2">
      <c r="A405" s="256"/>
      <c r="B405" s="145"/>
      <c r="C405" s="260" t="s">
        <v>953</v>
      </c>
      <c r="D405" s="260"/>
      <c r="E405" s="263" t="s">
        <v>1101</v>
      </c>
      <c r="F405" s="263"/>
      <c r="G405" s="263"/>
      <c r="H405" s="263"/>
      <c r="I405" s="263"/>
      <c r="J405" s="263"/>
      <c r="K405" s="264"/>
      <c r="L405" s="123"/>
    </row>
    <row r="406" spans="1:12" s="101" customFormat="1" x14ac:dyDescent="0.2">
      <c r="A406" s="265" t="s">
        <v>955</v>
      </c>
      <c r="B406" s="266"/>
      <c r="C406" s="266" t="s">
        <v>956</v>
      </c>
      <c r="D406" s="266" t="s">
        <v>957</v>
      </c>
      <c r="E406" s="266" t="s">
        <v>10</v>
      </c>
      <c r="F406" s="266" t="s">
        <v>987</v>
      </c>
      <c r="G406" s="266" t="s">
        <v>992</v>
      </c>
      <c r="H406" s="266" t="s">
        <v>960</v>
      </c>
      <c r="I406" s="266" t="s">
        <v>961</v>
      </c>
      <c r="J406" s="266" t="s">
        <v>962</v>
      </c>
      <c r="K406" s="267" t="s">
        <v>963</v>
      </c>
      <c r="L406" s="123"/>
    </row>
    <row r="407" spans="1:12" s="101" customFormat="1" x14ac:dyDescent="0.2">
      <c r="A407" s="108" t="s">
        <v>964</v>
      </c>
      <c r="B407" s="148" t="s">
        <v>965</v>
      </c>
      <c r="C407" s="268"/>
      <c r="D407" s="268"/>
      <c r="E407" s="268"/>
      <c r="F407" s="268"/>
      <c r="G407" s="266"/>
      <c r="H407" s="266"/>
      <c r="I407" s="266"/>
      <c r="J407" s="268"/>
      <c r="K407" s="267"/>
      <c r="L407" s="123"/>
    </row>
    <row r="408" spans="1:12" s="101" customFormat="1" x14ac:dyDescent="0.2">
      <c r="A408" s="126">
        <v>3.11</v>
      </c>
      <c r="B408" s="126"/>
      <c r="C408" s="126"/>
      <c r="D408" s="126">
        <v>2.7</v>
      </c>
      <c r="E408" s="126">
        <v>2</v>
      </c>
      <c r="F408" s="126">
        <v>4</v>
      </c>
      <c r="G408" s="126">
        <f>1.5*1.5*4</f>
        <v>9</v>
      </c>
      <c r="H408" s="126">
        <f>A408*D408*E408*F408-G408</f>
        <v>58.176000000000002</v>
      </c>
      <c r="I408" s="111"/>
      <c r="J408" s="112"/>
      <c r="K408" s="97" t="s">
        <v>1048</v>
      </c>
      <c r="L408" s="123"/>
    </row>
    <row r="409" spans="1:12" s="101" customFormat="1" x14ac:dyDescent="0.2">
      <c r="A409" s="126">
        <v>4.46</v>
      </c>
      <c r="B409" s="126"/>
      <c r="C409" s="126"/>
      <c r="D409" s="126">
        <v>2.7</v>
      </c>
      <c r="E409" s="126">
        <v>2</v>
      </c>
      <c r="F409" s="126">
        <v>4</v>
      </c>
      <c r="G409" s="126"/>
      <c r="H409" s="126">
        <f t="shared" ref="H409:H431" si="21">A409*D409*E409*F409-G409</f>
        <v>96.335999999999999</v>
      </c>
      <c r="I409" s="111"/>
      <c r="J409" s="112"/>
      <c r="K409" s="97" t="s">
        <v>1048</v>
      </c>
      <c r="L409" s="123"/>
    </row>
    <row r="410" spans="1:12" s="101" customFormat="1" x14ac:dyDescent="0.2">
      <c r="A410" s="126">
        <v>5.31</v>
      </c>
      <c r="B410" s="126"/>
      <c r="C410" s="126"/>
      <c r="D410" s="126">
        <v>2.7</v>
      </c>
      <c r="E410" s="126">
        <v>2</v>
      </c>
      <c r="F410" s="126">
        <v>3</v>
      </c>
      <c r="G410" s="126">
        <f>1.5*1.5*3</f>
        <v>6.75</v>
      </c>
      <c r="H410" s="126">
        <f t="shared" si="21"/>
        <v>79.271999999999991</v>
      </c>
      <c r="I410" s="111"/>
      <c r="J410" s="112"/>
      <c r="K410" s="97" t="s">
        <v>1049</v>
      </c>
      <c r="L410" s="123"/>
    </row>
    <row r="411" spans="1:12" s="101" customFormat="1" x14ac:dyDescent="0.2">
      <c r="A411" s="126">
        <v>2.5499999999999998</v>
      </c>
      <c r="B411" s="126"/>
      <c r="C411" s="126"/>
      <c r="D411" s="126">
        <v>2.7</v>
      </c>
      <c r="E411" s="126">
        <v>2</v>
      </c>
      <c r="F411" s="126">
        <v>3</v>
      </c>
      <c r="G411" s="126"/>
      <c r="H411" s="126">
        <f t="shared" si="21"/>
        <v>41.31</v>
      </c>
      <c r="I411" s="111"/>
      <c r="J411" s="112"/>
      <c r="K411" s="97" t="s">
        <v>1049</v>
      </c>
      <c r="L411" s="123"/>
    </row>
    <row r="412" spans="1:12" s="101" customFormat="1" x14ac:dyDescent="0.2">
      <c r="A412" s="126">
        <v>4.46</v>
      </c>
      <c r="B412" s="126"/>
      <c r="C412" s="126"/>
      <c r="D412" s="126">
        <v>2.7</v>
      </c>
      <c r="E412" s="126">
        <v>2</v>
      </c>
      <c r="F412" s="126">
        <v>1</v>
      </c>
      <c r="G412" s="126">
        <f>2*1.5</f>
        <v>3</v>
      </c>
      <c r="H412" s="126">
        <f t="shared" si="21"/>
        <v>21.084</v>
      </c>
      <c r="I412" s="111"/>
      <c r="J412" s="112"/>
      <c r="K412" s="97" t="s">
        <v>1050</v>
      </c>
      <c r="L412" s="123"/>
    </row>
    <row r="413" spans="1:12" s="101" customFormat="1" x14ac:dyDescent="0.2">
      <c r="A413" s="126">
        <v>10.4</v>
      </c>
      <c r="B413" s="126"/>
      <c r="C413" s="126"/>
      <c r="D413" s="126">
        <v>2.7</v>
      </c>
      <c r="E413" s="126">
        <v>2</v>
      </c>
      <c r="F413" s="126">
        <v>1</v>
      </c>
      <c r="G413" s="126"/>
      <c r="H413" s="126">
        <f t="shared" si="21"/>
        <v>56.160000000000004</v>
      </c>
      <c r="I413" s="111"/>
      <c r="J413" s="112"/>
      <c r="K413" s="97" t="s">
        <v>1050</v>
      </c>
      <c r="L413" s="123"/>
    </row>
    <row r="414" spans="1:12" s="101" customFormat="1" x14ac:dyDescent="0.2">
      <c r="A414" s="126">
        <v>4.46</v>
      </c>
      <c r="B414" s="126"/>
      <c r="C414" s="126"/>
      <c r="D414" s="126">
        <v>2.7</v>
      </c>
      <c r="E414" s="126">
        <v>2</v>
      </c>
      <c r="F414" s="126">
        <v>1</v>
      </c>
      <c r="G414" s="126">
        <f>2*1.5</f>
        <v>3</v>
      </c>
      <c r="H414" s="126">
        <f t="shared" si="21"/>
        <v>21.084</v>
      </c>
      <c r="I414" s="111"/>
      <c r="J414" s="112"/>
      <c r="K414" s="97" t="s">
        <v>1051</v>
      </c>
      <c r="L414" s="123"/>
    </row>
    <row r="415" spans="1:12" s="101" customFormat="1" x14ac:dyDescent="0.2">
      <c r="A415" s="126">
        <v>10.4</v>
      </c>
      <c r="B415" s="126"/>
      <c r="C415" s="126"/>
      <c r="D415" s="126">
        <v>2.7</v>
      </c>
      <c r="E415" s="126">
        <v>2</v>
      </c>
      <c r="F415" s="126">
        <v>1</v>
      </c>
      <c r="G415" s="126"/>
      <c r="H415" s="126">
        <f t="shared" si="21"/>
        <v>56.160000000000004</v>
      </c>
      <c r="I415" s="111"/>
      <c r="J415" s="112"/>
      <c r="K415" s="97" t="s">
        <v>1051</v>
      </c>
      <c r="L415" s="123"/>
    </row>
    <row r="416" spans="1:12" s="101" customFormat="1" x14ac:dyDescent="0.2">
      <c r="A416" s="126">
        <v>4.46</v>
      </c>
      <c r="B416" s="126"/>
      <c r="C416" s="126"/>
      <c r="D416" s="126">
        <v>2.7</v>
      </c>
      <c r="E416" s="126">
        <v>2</v>
      </c>
      <c r="F416" s="126">
        <v>4</v>
      </c>
      <c r="G416" s="126">
        <f>1.5*1.5*4</f>
        <v>9</v>
      </c>
      <c r="H416" s="126">
        <f t="shared" si="21"/>
        <v>87.335999999999999</v>
      </c>
      <c r="I416" s="111"/>
      <c r="J416" s="112"/>
      <c r="K416" s="97" t="s">
        <v>1052</v>
      </c>
      <c r="L416" s="123"/>
    </row>
    <row r="417" spans="1:12" s="101" customFormat="1" x14ac:dyDescent="0.2">
      <c r="A417" s="126">
        <v>3.4</v>
      </c>
      <c r="B417" s="126"/>
      <c r="C417" s="126"/>
      <c r="D417" s="126">
        <v>2.7</v>
      </c>
      <c r="E417" s="126">
        <v>2</v>
      </c>
      <c r="F417" s="126">
        <v>4</v>
      </c>
      <c r="G417" s="126"/>
      <c r="H417" s="126">
        <f t="shared" si="21"/>
        <v>73.44</v>
      </c>
      <c r="I417" s="111"/>
      <c r="J417" s="112"/>
      <c r="K417" s="97" t="s">
        <v>1052</v>
      </c>
      <c r="L417" s="123"/>
    </row>
    <row r="418" spans="1:12" s="101" customFormat="1" x14ac:dyDescent="0.2">
      <c r="A418" s="126">
        <v>4.3099999999999996</v>
      </c>
      <c r="B418" s="126"/>
      <c r="C418" s="126"/>
      <c r="D418" s="126">
        <v>2.7</v>
      </c>
      <c r="E418" s="126">
        <v>2</v>
      </c>
      <c r="F418" s="126">
        <v>3</v>
      </c>
      <c r="G418" s="126">
        <f>1.5*1.5*3</f>
        <v>6.75</v>
      </c>
      <c r="H418" s="126">
        <f t="shared" si="21"/>
        <v>63.072000000000003</v>
      </c>
      <c r="I418" s="111"/>
      <c r="J418" s="112"/>
      <c r="K418" s="97" t="s">
        <v>1053</v>
      </c>
      <c r="L418" s="123"/>
    </row>
    <row r="419" spans="1:12" s="101" customFormat="1" x14ac:dyDescent="0.2">
      <c r="A419" s="126">
        <v>3.26</v>
      </c>
      <c r="B419" s="126"/>
      <c r="C419" s="126"/>
      <c r="D419" s="126">
        <v>2.7</v>
      </c>
      <c r="E419" s="126">
        <v>2</v>
      </c>
      <c r="F419" s="126">
        <v>3</v>
      </c>
      <c r="G419" s="126"/>
      <c r="H419" s="126">
        <f t="shared" si="21"/>
        <v>52.811999999999998</v>
      </c>
      <c r="I419" s="111"/>
      <c r="J419" s="112"/>
      <c r="K419" s="97" t="s">
        <v>1053</v>
      </c>
      <c r="L419" s="123"/>
    </row>
    <row r="420" spans="1:12" s="101" customFormat="1" x14ac:dyDescent="0.2">
      <c r="A420" s="126">
        <v>6.76</v>
      </c>
      <c r="B420" s="126"/>
      <c r="C420" s="126"/>
      <c r="D420" s="126">
        <v>2.7</v>
      </c>
      <c r="E420" s="126">
        <v>2</v>
      </c>
      <c r="F420" s="126">
        <v>1</v>
      </c>
      <c r="G420" s="126">
        <f>1.5*1.5*2+2*1.5</f>
        <v>7.5</v>
      </c>
      <c r="H420" s="126">
        <f t="shared" si="21"/>
        <v>29.003999999999998</v>
      </c>
      <c r="I420" s="111"/>
      <c r="J420" s="112"/>
      <c r="K420" s="97" t="s">
        <v>1054</v>
      </c>
      <c r="L420" s="123"/>
    </row>
    <row r="421" spans="1:12" s="101" customFormat="1" x14ac:dyDescent="0.2">
      <c r="A421" s="126">
        <v>4.3099999999999996</v>
      </c>
      <c r="B421" s="126"/>
      <c r="C421" s="126"/>
      <c r="D421" s="126">
        <v>2.7</v>
      </c>
      <c r="E421" s="126">
        <v>2</v>
      </c>
      <c r="F421" s="126">
        <v>1</v>
      </c>
      <c r="G421" s="126"/>
      <c r="H421" s="126">
        <f t="shared" si="21"/>
        <v>23.274000000000001</v>
      </c>
      <c r="I421" s="111"/>
      <c r="J421" s="112"/>
      <c r="K421" s="97" t="s">
        <v>1054</v>
      </c>
      <c r="L421" s="123"/>
    </row>
    <row r="422" spans="1:12" s="101" customFormat="1" x14ac:dyDescent="0.2">
      <c r="A422" s="126">
        <v>106.15</v>
      </c>
      <c r="B422" s="126"/>
      <c r="C422" s="126"/>
      <c r="D422" s="126">
        <v>2.7</v>
      </c>
      <c r="E422" s="126">
        <v>1</v>
      </c>
      <c r="F422" s="126">
        <v>1</v>
      </c>
      <c r="G422" s="126">
        <f>2*1.5*2+1.8*2.1*2</f>
        <v>13.56</v>
      </c>
      <c r="H422" s="126">
        <f t="shared" si="21"/>
        <v>273.04500000000002</v>
      </c>
      <c r="I422" s="111"/>
      <c r="J422" s="112"/>
      <c r="K422" s="97" t="s">
        <v>1055</v>
      </c>
      <c r="L422" s="123"/>
    </row>
    <row r="423" spans="1:12" s="101" customFormat="1" x14ac:dyDescent="0.2">
      <c r="A423" s="126">
        <v>1.41</v>
      </c>
      <c r="B423" s="126"/>
      <c r="C423" s="126"/>
      <c r="D423" s="126">
        <v>2.7</v>
      </c>
      <c r="E423" s="126">
        <v>2</v>
      </c>
      <c r="F423" s="126">
        <v>1</v>
      </c>
      <c r="G423" s="126"/>
      <c r="H423" s="126">
        <f t="shared" si="21"/>
        <v>7.6139999999999999</v>
      </c>
      <c r="I423" s="111"/>
      <c r="J423" s="112"/>
      <c r="K423" s="97" t="s">
        <v>980</v>
      </c>
      <c r="L423" s="123"/>
    </row>
    <row r="424" spans="1:12" s="101" customFormat="1" x14ac:dyDescent="0.2">
      <c r="A424" s="126">
        <v>1.1299999999999999</v>
      </c>
      <c r="B424" s="126"/>
      <c r="C424" s="126"/>
      <c r="D424" s="126">
        <v>2.7</v>
      </c>
      <c r="E424" s="126">
        <v>2</v>
      </c>
      <c r="F424" s="126">
        <v>1</v>
      </c>
      <c r="G424" s="126"/>
      <c r="H424" s="126">
        <f t="shared" si="21"/>
        <v>6.1019999999999994</v>
      </c>
      <c r="I424" s="111"/>
      <c r="J424" s="112"/>
      <c r="K424" s="97" t="s">
        <v>980</v>
      </c>
      <c r="L424" s="123"/>
    </row>
    <row r="425" spans="1:12" s="101" customFormat="1" x14ac:dyDescent="0.2">
      <c r="A425" s="126">
        <v>6.25</v>
      </c>
      <c r="B425" s="126"/>
      <c r="C425" s="126"/>
      <c r="D425" s="126">
        <v>2.5</v>
      </c>
      <c r="E425" s="126">
        <v>2</v>
      </c>
      <c r="F425" s="126">
        <v>1</v>
      </c>
      <c r="G425" s="126"/>
      <c r="H425" s="126">
        <f t="shared" si="21"/>
        <v>31.25</v>
      </c>
      <c r="I425" s="111"/>
      <c r="J425" s="112"/>
      <c r="K425" s="97" t="s">
        <v>1002</v>
      </c>
      <c r="L425" s="123"/>
    </row>
    <row r="426" spans="1:12" s="101" customFormat="1" x14ac:dyDescent="0.2">
      <c r="A426" s="126">
        <v>3.18</v>
      </c>
      <c r="B426" s="126"/>
      <c r="C426" s="126"/>
      <c r="D426" s="126">
        <v>2.5</v>
      </c>
      <c r="E426" s="126">
        <v>2</v>
      </c>
      <c r="F426" s="126">
        <v>1</v>
      </c>
      <c r="G426" s="126">
        <f>1.8*2.1</f>
        <v>3.7800000000000002</v>
      </c>
      <c r="H426" s="126">
        <f t="shared" si="21"/>
        <v>12.120000000000001</v>
      </c>
      <c r="I426" s="111"/>
      <c r="J426" s="112"/>
      <c r="K426" s="97" t="s">
        <v>1002</v>
      </c>
      <c r="L426" s="123"/>
    </row>
    <row r="427" spans="1:12" s="101" customFormat="1" x14ac:dyDescent="0.2">
      <c r="A427" s="126">
        <v>6.1</v>
      </c>
      <c r="B427" s="126"/>
      <c r="C427" s="126"/>
      <c r="D427" s="126">
        <v>2.5</v>
      </c>
      <c r="E427" s="126">
        <v>2</v>
      </c>
      <c r="F427" s="126">
        <v>1</v>
      </c>
      <c r="G427" s="126"/>
      <c r="H427" s="126">
        <f t="shared" si="21"/>
        <v>30.5</v>
      </c>
      <c r="I427" s="111"/>
      <c r="J427" s="112"/>
      <c r="K427" s="97" t="s">
        <v>1002</v>
      </c>
      <c r="L427" s="123"/>
    </row>
    <row r="428" spans="1:12" s="101" customFormat="1" x14ac:dyDescent="0.2">
      <c r="A428" s="126">
        <v>3.57</v>
      </c>
      <c r="B428" s="126"/>
      <c r="C428" s="126"/>
      <c r="D428" s="126">
        <v>2.5</v>
      </c>
      <c r="E428" s="126">
        <v>2</v>
      </c>
      <c r="F428" s="126">
        <v>1</v>
      </c>
      <c r="G428" s="126"/>
      <c r="H428" s="126">
        <f t="shared" si="21"/>
        <v>17.849999999999998</v>
      </c>
      <c r="I428" s="111"/>
      <c r="J428" s="112"/>
      <c r="K428" s="97" t="s">
        <v>1002</v>
      </c>
      <c r="L428" s="123"/>
    </row>
    <row r="429" spans="1:12" s="101" customFormat="1" x14ac:dyDescent="0.2">
      <c r="A429" s="126">
        <v>1.88</v>
      </c>
      <c r="B429" s="126"/>
      <c r="C429" s="126"/>
      <c r="D429" s="126">
        <v>2.5</v>
      </c>
      <c r="E429" s="126">
        <v>2</v>
      </c>
      <c r="F429" s="126">
        <v>1</v>
      </c>
      <c r="G429" s="126"/>
      <c r="H429" s="126">
        <f t="shared" si="21"/>
        <v>9.3999999999999986</v>
      </c>
      <c r="I429" s="111"/>
      <c r="J429" s="112"/>
      <c r="K429" s="97" t="s">
        <v>1002</v>
      </c>
      <c r="L429" s="123"/>
    </row>
    <row r="430" spans="1:12" s="101" customFormat="1" x14ac:dyDescent="0.2">
      <c r="A430" s="126">
        <v>4.1399999999999997</v>
      </c>
      <c r="B430" s="126"/>
      <c r="C430" s="126"/>
      <c r="D430" s="126">
        <v>2.5</v>
      </c>
      <c r="E430" s="126">
        <v>2</v>
      </c>
      <c r="F430" s="126">
        <v>1</v>
      </c>
      <c r="G430" s="126"/>
      <c r="H430" s="126">
        <f t="shared" si="21"/>
        <v>20.7</v>
      </c>
      <c r="I430" s="111"/>
      <c r="J430" s="112"/>
      <c r="K430" s="97" t="s">
        <v>1002</v>
      </c>
      <c r="L430" s="123"/>
    </row>
    <row r="431" spans="1:12" s="101" customFormat="1" x14ac:dyDescent="0.2">
      <c r="A431" s="174">
        <v>8.1</v>
      </c>
      <c r="B431" s="126"/>
      <c r="C431" s="126"/>
      <c r="D431" s="126">
        <v>6</v>
      </c>
      <c r="E431" s="126">
        <v>2</v>
      </c>
      <c r="F431" s="126">
        <v>1</v>
      </c>
      <c r="G431" s="126"/>
      <c r="H431" s="126">
        <f t="shared" si="21"/>
        <v>97.199999999999989</v>
      </c>
      <c r="I431" s="111"/>
      <c r="J431" s="112"/>
      <c r="K431" s="97" t="s">
        <v>1056</v>
      </c>
      <c r="L431" s="123"/>
    </row>
    <row r="432" spans="1:12" s="101" customFormat="1" x14ac:dyDescent="0.2">
      <c r="A432" s="124"/>
      <c r="B432" s="125"/>
      <c r="C432" s="125"/>
      <c r="D432" s="125"/>
      <c r="E432" s="125"/>
      <c r="F432" s="96"/>
      <c r="G432" s="96"/>
      <c r="H432" s="126">
        <v>100</v>
      </c>
      <c r="I432" s="96"/>
      <c r="J432" s="96"/>
      <c r="K432" s="97" t="s">
        <v>972</v>
      </c>
      <c r="L432" s="123"/>
    </row>
    <row r="433" spans="1:12" s="101" customFormat="1" ht="15" thickBot="1" x14ac:dyDescent="0.25">
      <c r="A433" s="253" t="s">
        <v>967</v>
      </c>
      <c r="B433" s="254"/>
      <c r="C433" s="254"/>
      <c r="D433" s="254"/>
      <c r="E433" s="254"/>
      <c r="F433" s="98"/>
      <c r="G433" s="99"/>
      <c r="H433" s="99">
        <f>SUM(H408:H432)</f>
        <v>1364.3010000000002</v>
      </c>
      <c r="I433" s="113"/>
      <c r="J433" s="98"/>
      <c r="K433" s="100"/>
      <c r="L433" s="123"/>
    </row>
    <row r="434" spans="1:12" s="142" customFormat="1" ht="15" thickBot="1" x14ac:dyDescent="0.25"/>
    <row r="435" spans="1:12" s="101" customFormat="1" x14ac:dyDescent="0.2">
      <c r="A435" s="255" t="s">
        <v>947</v>
      </c>
      <c r="B435" s="134">
        <v>7</v>
      </c>
      <c r="C435" s="257" t="s">
        <v>948</v>
      </c>
      <c r="D435" s="257"/>
      <c r="E435" s="258" t="s">
        <v>977</v>
      </c>
      <c r="F435" s="258"/>
      <c r="G435" s="258"/>
      <c r="H435" s="258"/>
      <c r="I435" s="258"/>
      <c r="J435" s="258"/>
      <c r="K435" s="259"/>
      <c r="L435" s="123"/>
    </row>
    <row r="436" spans="1:12" s="101" customFormat="1" x14ac:dyDescent="0.2">
      <c r="A436" s="256"/>
      <c r="B436" s="135"/>
      <c r="C436" s="260" t="s">
        <v>950</v>
      </c>
      <c r="D436" s="260"/>
      <c r="E436" s="261" t="s">
        <v>978</v>
      </c>
      <c r="F436" s="261"/>
      <c r="G436" s="261"/>
      <c r="H436" s="261"/>
      <c r="I436" s="261"/>
      <c r="J436" s="261"/>
      <c r="K436" s="262"/>
      <c r="L436" s="123"/>
    </row>
    <row r="437" spans="1:12" s="101" customFormat="1" ht="30" customHeight="1" x14ac:dyDescent="0.2">
      <c r="A437" s="256"/>
      <c r="B437" s="135"/>
      <c r="C437" s="260" t="s">
        <v>953</v>
      </c>
      <c r="D437" s="260"/>
      <c r="E437" s="263" t="s">
        <v>1047</v>
      </c>
      <c r="F437" s="263"/>
      <c r="G437" s="263"/>
      <c r="H437" s="263"/>
      <c r="I437" s="263"/>
      <c r="J437" s="263"/>
      <c r="K437" s="264"/>
      <c r="L437" s="123"/>
    </row>
    <row r="438" spans="1:12" s="101" customFormat="1" x14ac:dyDescent="0.2">
      <c r="A438" s="265" t="s">
        <v>955</v>
      </c>
      <c r="B438" s="266"/>
      <c r="C438" s="266" t="s">
        <v>956</v>
      </c>
      <c r="D438" s="266" t="s">
        <v>957</v>
      </c>
      <c r="E438" s="266" t="s">
        <v>10</v>
      </c>
      <c r="F438" s="266" t="s">
        <v>987</v>
      </c>
      <c r="G438" s="266" t="s">
        <v>992</v>
      </c>
      <c r="H438" s="266" t="s">
        <v>960</v>
      </c>
      <c r="I438" s="266" t="s">
        <v>961</v>
      </c>
      <c r="J438" s="266" t="s">
        <v>962</v>
      </c>
      <c r="K438" s="267" t="s">
        <v>963</v>
      </c>
      <c r="L438" s="123"/>
    </row>
    <row r="439" spans="1:12" s="101" customFormat="1" x14ac:dyDescent="0.2">
      <c r="A439" s="108" t="s">
        <v>964</v>
      </c>
      <c r="B439" s="131" t="s">
        <v>965</v>
      </c>
      <c r="C439" s="268"/>
      <c r="D439" s="268"/>
      <c r="E439" s="268"/>
      <c r="F439" s="268"/>
      <c r="G439" s="266"/>
      <c r="H439" s="266"/>
      <c r="I439" s="266"/>
      <c r="J439" s="268"/>
      <c r="K439" s="267"/>
      <c r="L439" s="123"/>
    </row>
    <row r="440" spans="1:12" s="101" customFormat="1" x14ac:dyDescent="0.2">
      <c r="A440" s="126">
        <v>3.11</v>
      </c>
      <c r="B440" s="126"/>
      <c r="C440" s="126"/>
      <c r="D440" s="126">
        <v>2.7</v>
      </c>
      <c r="E440" s="126">
        <v>2</v>
      </c>
      <c r="F440" s="126">
        <v>4</v>
      </c>
      <c r="G440" s="126">
        <f>1.5*1.5*4</f>
        <v>9</v>
      </c>
      <c r="H440" s="126">
        <f>A440*D440*E440*F440-G440</f>
        <v>58.176000000000002</v>
      </c>
      <c r="I440" s="111"/>
      <c r="J440" s="112"/>
      <c r="K440" s="97" t="s">
        <v>1048</v>
      </c>
      <c r="L440" s="123"/>
    </row>
    <row r="441" spans="1:12" s="101" customFormat="1" x14ac:dyDescent="0.2">
      <c r="A441" s="126">
        <v>4.46</v>
      </c>
      <c r="B441" s="126"/>
      <c r="C441" s="126"/>
      <c r="D441" s="126">
        <v>2.7</v>
      </c>
      <c r="E441" s="126">
        <v>2</v>
      </c>
      <c r="F441" s="126">
        <v>4</v>
      </c>
      <c r="G441" s="126"/>
      <c r="H441" s="126">
        <f t="shared" ref="H441:H462" si="22">A441*D441*E441*F441-G441</f>
        <v>96.335999999999999</v>
      </c>
      <c r="I441" s="111"/>
      <c r="J441" s="112"/>
      <c r="K441" s="97" t="s">
        <v>1048</v>
      </c>
      <c r="L441" s="123"/>
    </row>
    <row r="442" spans="1:12" s="101" customFormat="1" x14ac:dyDescent="0.2">
      <c r="A442" s="126">
        <v>5.31</v>
      </c>
      <c r="B442" s="126"/>
      <c r="C442" s="126"/>
      <c r="D442" s="126">
        <v>2.7</v>
      </c>
      <c r="E442" s="126">
        <v>2</v>
      </c>
      <c r="F442" s="126">
        <v>3</v>
      </c>
      <c r="G442" s="126">
        <f>1.5*1.5*3</f>
        <v>6.75</v>
      </c>
      <c r="H442" s="126">
        <f t="shared" si="22"/>
        <v>79.271999999999991</v>
      </c>
      <c r="I442" s="111"/>
      <c r="J442" s="112"/>
      <c r="K442" s="97" t="s">
        <v>1049</v>
      </c>
      <c r="L442" s="123"/>
    </row>
    <row r="443" spans="1:12" s="101" customFormat="1" x14ac:dyDescent="0.2">
      <c r="A443" s="126">
        <v>2.5499999999999998</v>
      </c>
      <c r="B443" s="126"/>
      <c r="C443" s="126"/>
      <c r="D443" s="126">
        <v>2.7</v>
      </c>
      <c r="E443" s="126">
        <v>2</v>
      </c>
      <c r="F443" s="126">
        <v>3</v>
      </c>
      <c r="G443" s="126"/>
      <c r="H443" s="126">
        <f t="shared" si="22"/>
        <v>41.31</v>
      </c>
      <c r="I443" s="111"/>
      <c r="J443" s="112"/>
      <c r="K443" s="97" t="s">
        <v>1049</v>
      </c>
      <c r="L443" s="123"/>
    </row>
    <row r="444" spans="1:12" s="101" customFormat="1" x14ac:dyDescent="0.2">
      <c r="A444" s="126">
        <v>4.46</v>
      </c>
      <c r="B444" s="126"/>
      <c r="C444" s="126"/>
      <c r="D444" s="126">
        <v>2.7</v>
      </c>
      <c r="E444" s="126">
        <v>2</v>
      </c>
      <c r="F444" s="126">
        <v>1</v>
      </c>
      <c r="G444" s="126">
        <f>2*1.5</f>
        <v>3</v>
      </c>
      <c r="H444" s="126">
        <f t="shared" si="22"/>
        <v>21.084</v>
      </c>
      <c r="I444" s="111"/>
      <c r="J444" s="112"/>
      <c r="K444" s="97" t="s">
        <v>1050</v>
      </c>
      <c r="L444" s="123"/>
    </row>
    <row r="445" spans="1:12" s="101" customFormat="1" x14ac:dyDescent="0.2">
      <c r="A445" s="126">
        <v>10.4</v>
      </c>
      <c r="B445" s="126"/>
      <c r="C445" s="126"/>
      <c r="D445" s="126">
        <v>2.7</v>
      </c>
      <c r="E445" s="126">
        <v>2</v>
      </c>
      <c r="F445" s="126">
        <v>1</v>
      </c>
      <c r="G445" s="126"/>
      <c r="H445" s="126">
        <f t="shared" si="22"/>
        <v>56.160000000000004</v>
      </c>
      <c r="I445" s="111"/>
      <c r="J445" s="112"/>
      <c r="K445" s="97" t="s">
        <v>1050</v>
      </c>
      <c r="L445" s="123"/>
    </row>
    <row r="446" spans="1:12" s="101" customFormat="1" x14ac:dyDescent="0.2">
      <c r="A446" s="126">
        <v>4.46</v>
      </c>
      <c r="B446" s="126"/>
      <c r="C446" s="126"/>
      <c r="D446" s="126">
        <v>2.7</v>
      </c>
      <c r="E446" s="126">
        <v>2</v>
      </c>
      <c r="F446" s="126">
        <v>1</v>
      </c>
      <c r="G446" s="126">
        <f>2*1.5</f>
        <v>3</v>
      </c>
      <c r="H446" s="126">
        <f t="shared" si="22"/>
        <v>21.084</v>
      </c>
      <c r="I446" s="111"/>
      <c r="J446" s="112"/>
      <c r="K446" s="97" t="s">
        <v>1051</v>
      </c>
      <c r="L446" s="123"/>
    </row>
    <row r="447" spans="1:12" s="101" customFormat="1" x14ac:dyDescent="0.2">
      <c r="A447" s="126">
        <v>10.4</v>
      </c>
      <c r="B447" s="126"/>
      <c r="C447" s="126"/>
      <c r="D447" s="126">
        <v>2.7</v>
      </c>
      <c r="E447" s="126">
        <v>2</v>
      </c>
      <c r="F447" s="126">
        <v>1</v>
      </c>
      <c r="G447" s="126"/>
      <c r="H447" s="126">
        <f t="shared" si="22"/>
        <v>56.160000000000004</v>
      </c>
      <c r="I447" s="111"/>
      <c r="J447" s="112"/>
      <c r="K447" s="97" t="s">
        <v>1051</v>
      </c>
      <c r="L447" s="123"/>
    </row>
    <row r="448" spans="1:12" s="101" customFormat="1" x14ac:dyDescent="0.2">
      <c r="A448" s="126">
        <v>4.46</v>
      </c>
      <c r="B448" s="126"/>
      <c r="C448" s="126"/>
      <c r="D448" s="126">
        <v>2.7</v>
      </c>
      <c r="E448" s="126">
        <v>2</v>
      </c>
      <c r="F448" s="126">
        <v>4</v>
      </c>
      <c r="G448" s="126">
        <f>1.5*1.5*4</f>
        <v>9</v>
      </c>
      <c r="H448" s="126">
        <f t="shared" si="22"/>
        <v>87.335999999999999</v>
      </c>
      <c r="I448" s="111"/>
      <c r="J448" s="112"/>
      <c r="K448" s="97" t="s">
        <v>1052</v>
      </c>
      <c r="L448" s="123"/>
    </row>
    <row r="449" spans="1:12" s="101" customFormat="1" x14ac:dyDescent="0.2">
      <c r="A449" s="126">
        <v>3.4</v>
      </c>
      <c r="B449" s="126"/>
      <c r="C449" s="126"/>
      <c r="D449" s="126">
        <v>2.7</v>
      </c>
      <c r="E449" s="126">
        <v>2</v>
      </c>
      <c r="F449" s="126">
        <v>4</v>
      </c>
      <c r="G449" s="126"/>
      <c r="H449" s="126">
        <f t="shared" si="22"/>
        <v>73.44</v>
      </c>
      <c r="I449" s="111"/>
      <c r="J449" s="112"/>
      <c r="K449" s="97" t="s">
        <v>1052</v>
      </c>
      <c r="L449" s="123"/>
    </row>
    <row r="450" spans="1:12" s="101" customFormat="1" x14ac:dyDescent="0.2">
      <c r="A450" s="126">
        <v>4.3099999999999996</v>
      </c>
      <c r="B450" s="126"/>
      <c r="C450" s="126"/>
      <c r="D450" s="126">
        <v>2.7</v>
      </c>
      <c r="E450" s="126">
        <v>2</v>
      </c>
      <c r="F450" s="126">
        <v>3</v>
      </c>
      <c r="G450" s="126">
        <f>1.5*1.5*3</f>
        <v>6.75</v>
      </c>
      <c r="H450" s="126">
        <f t="shared" si="22"/>
        <v>63.072000000000003</v>
      </c>
      <c r="I450" s="111"/>
      <c r="J450" s="112"/>
      <c r="K450" s="97" t="s">
        <v>1053</v>
      </c>
      <c r="L450" s="123"/>
    </row>
    <row r="451" spans="1:12" s="101" customFormat="1" x14ac:dyDescent="0.2">
      <c r="A451" s="126">
        <v>3.26</v>
      </c>
      <c r="B451" s="126"/>
      <c r="C451" s="126"/>
      <c r="D451" s="126">
        <v>2.7</v>
      </c>
      <c r="E451" s="126">
        <v>2</v>
      </c>
      <c r="F451" s="126">
        <v>3</v>
      </c>
      <c r="G451" s="126"/>
      <c r="H451" s="126">
        <f t="shared" si="22"/>
        <v>52.811999999999998</v>
      </c>
      <c r="I451" s="111"/>
      <c r="J451" s="112"/>
      <c r="K451" s="97" t="s">
        <v>1053</v>
      </c>
      <c r="L451" s="123"/>
    </row>
    <row r="452" spans="1:12" s="101" customFormat="1" x14ac:dyDescent="0.2">
      <c r="A452" s="126">
        <v>6.76</v>
      </c>
      <c r="B452" s="126"/>
      <c r="C452" s="126"/>
      <c r="D452" s="126">
        <v>2.7</v>
      </c>
      <c r="E452" s="126">
        <v>2</v>
      </c>
      <c r="F452" s="126">
        <v>1</v>
      </c>
      <c r="G452" s="126">
        <f>1.5*1.5*2+2*1.5</f>
        <v>7.5</v>
      </c>
      <c r="H452" s="126">
        <f t="shared" si="22"/>
        <v>29.003999999999998</v>
      </c>
      <c r="I452" s="111"/>
      <c r="J452" s="112"/>
      <c r="K452" s="97" t="s">
        <v>1054</v>
      </c>
      <c r="L452" s="123"/>
    </row>
    <row r="453" spans="1:12" s="101" customFormat="1" x14ac:dyDescent="0.2">
      <c r="A453" s="126">
        <v>4.3099999999999996</v>
      </c>
      <c r="B453" s="126"/>
      <c r="C453" s="126"/>
      <c r="D453" s="126">
        <v>2.7</v>
      </c>
      <c r="E453" s="126">
        <v>2</v>
      </c>
      <c r="F453" s="126">
        <v>1</v>
      </c>
      <c r="G453" s="126"/>
      <c r="H453" s="126">
        <f t="shared" si="22"/>
        <v>23.274000000000001</v>
      </c>
      <c r="I453" s="111"/>
      <c r="J453" s="112"/>
      <c r="K453" s="97" t="s">
        <v>1054</v>
      </c>
      <c r="L453" s="123"/>
    </row>
    <row r="454" spans="1:12" s="101" customFormat="1" x14ac:dyDescent="0.2">
      <c r="A454" s="126">
        <v>106.15</v>
      </c>
      <c r="B454" s="126"/>
      <c r="C454" s="126"/>
      <c r="D454" s="126">
        <v>2.7</v>
      </c>
      <c r="E454" s="126">
        <v>1</v>
      </c>
      <c r="F454" s="126">
        <v>1</v>
      </c>
      <c r="G454" s="126">
        <f>2*1.5*2+1.8*2.1*2</f>
        <v>13.56</v>
      </c>
      <c r="H454" s="126">
        <f t="shared" si="22"/>
        <v>273.04500000000002</v>
      </c>
      <c r="I454" s="111"/>
      <c r="J454" s="112"/>
      <c r="K454" s="97" t="s">
        <v>1055</v>
      </c>
      <c r="L454" s="123"/>
    </row>
    <row r="455" spans="1:12" s="101" customFormat="1" x14ac:dyDescent="0.2">
      <c r="A455" s="126">
        <v>1.41</v>
      </c>
      <c r="B455" s="126"/>
      <c r="C455" s="126"/>
      <c r="D455" s="126">
        <v>2.7</v>
      </c>
      <c r="E455" s="126">
        <v>2</v>
      </c>
      <c r="F455" s="126">
        <v>1</v>
      </c>
      <c r="G455" s="126"/>
      <c r="H455" s="126">
        <f t="shared" si="22"/>
        <v>7.6139999999999999</v>
      </c>
      <c r="I455" s="111"/>
      <c r="J455" s="112"/>
      <c r="K455" s="97" t="s">
        <v>980</v>
      </c>
      <c r="L455" s="123"/>
    </row>
    <row r="456" spans="1:12" s="101" customFormat="1" x14ac:dyDescent="0.2">
      <c r="A456" s="126">
        <v>1.1299999999999999</v>
      </c>
      <c r="B456" s="126"/>
      <c r="C456" s="126"/>
      <c r="D456" s="126">
        <v>2.7</v>
      </c>
      <c r="E456" s="126">
        <v>2</v>
      </c>
      <c r="F456" s="126">
        <v>1</v>
      </c>
      <c r="G456" s="126"/>
      <c r="H456" s="126">
        <f t="shared" si="22"/>
        <v>6.1019999999999994</v>
      </c>
      <c r="I456" s="111"/>
      <c r="J456" s="112"/>
      <c r="K456" s="97" t="s">
        <v>980</v>
      </c>
      <c r="L456" s="123"/>
    </row>
    <row r="457" spans="1:12" s="101" customFormat="1" x14ac:dyDescent="0.2">
      <c r="A457" s="126">
        <v>6.25</v>
      </c>
      <c r="B457" s="126"/>
      <c r="C457" s="126"/>
      <c r="D457" s="126">
        <v>2.5</v>
      </c>
      <c r="E457" s="126">
        <v>2</v>
      </c>
      <c r="F457" s="126">
        <v>1</v>
      </c>
      <c r="G457" s="126"/>
      <c r="H457" s="126">
        <f t="shared" si="22"/>
        <v>31.25</v>
      </c>
      <c r="I457" s="111"/>
      <c r="J457" s="112"/>
      <c r="K457" s="97" t="s">
        <v>1002</v>
      </c>
      <c r="L457" s="123"/>
    </row>
    <row r="458" spans="1:12" s="101" customFormat="1" x14ac:dyDescent="0.2">
      <c r="A458" s="126">
        <v>3.18</v>
      </c>
      <c r="B458" s="126"/>
      <c r="C458" s="126"/>
      <c r="D458" s="126">
        <v>2.5</v>
      </c>
      <c r="E458" s="126">
        <v>2</v>
      </c>
      <c r="F458" s="126">
        <v>1</v>
      </c>
      <c r="G458" s="126">
        <f>1.8*2.1</f>
        <v>3.7800000000000002</v>
      </c>
      <c r="H458" s="126">
        <f t="shared" si="22"/>
        <v>12.120000000000001</v>
      </c>
      <c r="I458" s="111"/>
      <c r="J458" s="112"/>
      <c r="K458" s="97" t="s">
        <v>1002</v>
      </c>
      <c r="L458" s="123"/>
    </row>
    <row r="459" spans="1:12" s="101" customFormat="1" x14ac:dyDescent="0.2">
      <c r="A459" s="126">
        <v>6.1</v>
      </c>
      <c r="B459" s="126"/>
      <c r="C459" s="126"/>
      <c r="D459" s="126">
        <v>2.5</v>
      </c>
      <c r="E459" s="126">
        <v>2</v>
      </c>
      <c r="F459" s="126">
        <v>1</v>
      </c>
      <c r="G459" s="126"/>
      <c r="H459" s="126">
        <f t="shared" si="22"/>
        <v>30.5</v>
      </c>
      <c r="I459" s="111"/>
      <c r="J459" s="112"/>
      <c r="K459" s="97" t="s">
        <v>1002</v>
      </c>
      <c r="L459" s="123"/>
    </row>
    <row r="460" spans="1:12" s="101" customFormat="1" x14ac:dyDescent="0.2">
      <c r="A460" s="126">
        <v>3.57</v>
      </c>
      <c r="B460" s="126"/>
      <c r="C460" s="126"/>
      <c r="D460" s="126">
        <v>2.5</v>
      </c>
      <c r="E460" s="126">
        <v>2</v>
      </c>
      <c r="F460" s="126">
        <v>1</v>
      </c>
      <c r="G460" s="126"/>
      <c r="H460" s="126">
        <f t="shared" si="22"/>
        <v>17.849999999999998</v>
      </c>
      <c r="I460" s="111"/>
      <c r="J460" s="112"/>
      <c r="K460" s="97" t="s">
        <v>1002</v>
      </c>
      <c r="L460" s="123"/>
    </row>
    <row r="461" spans="1:12" s="101" customFormat="1" x14ac:dyDescent="0.2">
      <c r="A461" s="126">
        <v>1.88</v>
      </c>
      <c r="B461" s="126"/>
      <c r="C461" s="126"/>
      <c r="D461" s="126">
        <v>2.5</v>
      </c>
      <c r="E461" s="126">
        <v>2</v>
      </c>
      <c r="F461" s="126">
        <v>1</v>
      </c>
      <c r="G461" s="126"/>
      <c r="H461" s="126">
        <f t="shared" si="22"/>
        <v>9.3999999999999986</v>
      </c>
      <c r="I461" s="111"/>
      <c r="J461" s="112"/>
      <c r="K461" s="97" t="s">
        <v>1002</v>
      </c>
      <c r="L461" s="123"/>
    </row>
    <row r="462" spans="1:12" s="101" customFormat="1" x14ac:dyDescent="0.2">
      <c r="A462" s="126">
        <v>4.1399999999999997</v>
      </c>
      <c r="B462" s="126"/>
      <c r="C462" s="126"/>
      <c r="D462" s="126">
        <v>2.5</v>
      </c>
      <c r="E462" s="126">
        <v>2</v>
      </c>
      <c r="F462" s="126">
        <v>1</v>
      </c>
      <c r="G462" s="126"/>
      <c r="H462" s="126">
        <f t="shared" si="22"/>
        <v>20.7</v>
      </c>
      <c r="I462" s="111"/>
      <c r="J462" s="112"/>
      <c r="K462" s="97" t="s">
        <v>1002</v>
      </c>
      <c r="L462" s="123"/>
    </row>
    <row r="463" spans="1:12" s="101" customFormat="1" x14ac:dyDescent="0.2">
      <c r="A463" s="174">
        <v>8.1</v>
      </c>
      <c r="B463" s="126"/>
      <c r="C463" s="126"/>
      <c r="D463" s="126">
        <v>6</v>
      </c>
      <c r="E463" s="126">
        <v>2</v>
      </c>
      <c r="F463" s="126">
        <v>1</v>
      </c>
      <c r="G463" s="126"/>
      <c r="H463" s="126">
        <f t="shared" ref="H463" si="23">A463*D463*E463*F463-G463</f>
        <v>97.199999999999989</v>
      </c>
      <c r="I463" s="111"/>
      <c r="J463" s="112"/>
      <c r="K463" s="97" t="s">
        <v>1056</v>
      </c>
      <c r="L463" s="123"/>
    </row>
    <row r="464" spans="1:12" s="101" customFormat="1" x14ac:dyDescent="0.2">
      <c r="A464" s="124"/>
      <c r="B464" s="125"/>
      <c r="C464" s="125"/>
      <c r="D464" s="125"/>
      <c r="E464" s="125"/>
      <c r="F464" s="96"/>
      <c r="G464" s="96"/>
      <c r="H464" s="126">
        <v>100</v>
      </c>
      <c r="I464" s="96"/>
      <c r="J464" s="96"/>
      <c r="K464" s="97" t="s">
        <v>972</v>
      </c>
      <c r="L464" s="123"/>
    </row>
    <row r="465" spans="1:12" s="101" customFormat="1" ht="15" thickBot="1" x14ac:dyDescent="0.25">
      <c r="A465" s="253" t="s">
        <v>967</v>
      </c>
      <c r="B465" s="254"/>
      <c r="C465" s="254"/>
      <c r="D465" s="254"/>
      <c r="E465" s="254"/>
      <c r="F465" s="98"/>
      <c r="G465" s="99"/>
      <c r="H465" s="99">
        <f>SUM(H440:H464)</f>
        <v>1364.3010000000002</v>
      </c>
      <c r="I465" s="113"/>
      <c r="J465" s="98"/>
      <c r="K465" s="100"/>
      <c r="L465" s="123"/>
    </row>
    <row r="466" spans="1:12" ht="15" thickBot="1" x14ac:dyDescent="0.25"/>
    <row r="467" spans="1:12" s="101" customFormat="1" x14ac:dyDescent="0.2">
      <c r="A467" s="255" t="s">
        <v>947</v>
      </c>
      <c r="B467" s="91">
        <v>7</v>
      </c>
      <c r="C467" s="257" t="s">
        <v>948</v>
      </c>
      <c r="D467" s="257"/>
      <c r="E467" s="258" t="s">
        <v>977</v>
      </c>
      <c r="F467" s="258"/>
      <c r="G467" s="258"/>
      <c r="H467" s="258"/>
      <c r="I467" s="258"/>
      <c r="J467" s="258"/>
      <c r="K467" s="259"/>
      <c r="L467" s="123"/>
    </row>
    <row r="468" spans="1:12" s="101" customFormat="1" x14ac:dyDescent="0.2">
      <c r="A468" s="256"/>
      <c r="B468" s="92"/>
      <c r="C468" s="260" t="s">
        <v>950</v>
      </c>
      <c r="D468" s="260"/>
      <c r="E468" s="261" t="s">
        <v>978</v>
      </c>
      <c r="F468" s="261"/>
      <c r="G468" s="261"/>
      <c r="H468" s="261"/>
      <c r="I468" s="261"/>
      <c r="J468" s="261"/>
      <c r="K468" s="262"/>
      <c r="L468" s="123"/>
    </row>
    <row r="469" spans="1:12" s="101" customFormat="1" ht="30" customHeight="1" x14ac:dyDescent="0.2">
      <c r="A469" s="256"/>
      <c r="B469" s="92"/>
      <c r="C469" s="260" t="s">
        <v>953</v>
      </c>
      <c r="D469" s="260"/>
      <c r="E469" s="277" t="s">
        <v>74</v>
      </c>
      <c r="F469" s="277"/>
      <c r="G469" s="277"/>
      <c r="H469" s="277"/>
      <c r="I469" s="277"/>
      <c r="J469" s="277"/>
      <c r="K469" s="278"/>
      <c r="L469" s="123"/>
    </row>
    <row r="470" spans="1:12" s="101" customFormat="1" x14ac:dyDescent="0.2">
      <c r="A470" s="265" t="s">
        <v>955</v>
      </c>
      <c r="B470" s="266"/>
      <c r="C470" s="266" t="s">
        <v>956</v>
      </c>
      <c r="D470" s="266" t="s">
        <v>957</v>
      </c>
      <c r="E470" s="266" t="s">
        <v>10</v>
      </c>
      <c r="F470" s="266" t="s">
        <v>987</v>
      </c>
      <c r="G470" s="266" t="s">
        <v>992</v>
      </c>
      <c r="H470" s="266" t="s">
        <v>960</v>
      </c>
      <c r="I470" s="266" t="s">
        <v>961</v>
      </c>
      <c r="J470" s="266" t="s">
        <v>962</v>
      </c>
      <c r="K470" s="267" t="s">
        <v>963</v>
      </c>
      <c r="L470" s="123"/>
    </row>
    <row r="471" spans="1:12" s="101" customFormat="1" x14ac:dyDescent="0.2">
      <c r="A471" s="108" t="s">
        <v>964</v>
      </c>
      <c r="B471" s="109" t="s">
        <v>965</v>
      </c>
      <c r="C471" s="268"/>
      <c r="D471" s="268"/>
      <c r="E471" s="268"/>
      <c r="F471" s="268"/>
      <c r="G471" s="266"/>
      <c r="H471" s="266"/>
      <c r="I471" s="266"/>
      <c r="J471" s="268"/>
      <c r="K471" s="267"/>
      <c r="L471" s="123"/>
    </row>
    <row r="472" spans="1:12" s="101" customFormat="1" x14ac:dyDescent="0.2">
      <c r="A472" s="115">
        <v>4.75</v>
      </c>
      <c r="B472" s="116"/>
      <c r="C472" s="116"/>
      <c r="D472" s="116">
        <v>2.7</v>
      </c>
      <c r="E472" s="116">
        <v>2</v>
      </c>
      <c r="F472" s="116"/>
      <c r="G472" s="116"/>
      <c r="H472" s="116">
        <f t="shared" ref="H472:H473" si="24">A472*D472*E472</f>
        <v>25.650000000000002</v>
      </c>
      <c r="I472" s="118"/>
      <c r="J472" s="112" t="s">
        <v>968</v>
      </c>
      <c r="K472" s="97" t="s">
        <v>976</v>
      </c>
      <c r="L472" s="123"/>
    </row>
    <row r="473" spans="1:12" s="101" customFormat="1" x14ac:dyDescent="0.2">
      <c r="A473" s="95">
        <v>3.8</v>
      </c>
      <c r="B473" s="96"/>
      <c r="C473" s="96"/>
      <c r="D473" s="116">
        <v>2.7</v>
      </c>
      <c r="E473" s="96">
        <v>2</v>
      </c>
      <c r="F473" s="96"/>
      <c r="G473" s="96"/>
      <c r="H473" s="116">
        <f t="shared" si="24"/>
        <v>20.52</v>
      </c>
      <c r="I473" s="104"/>
      <c r="J473" s="112" t="s">
        <v>968</v>
      </c>
      <c r="K473" s="97" t="s">
        <v>976</v>
      </c>
      <c r="L473" s="123"/>
    </row>
    <row r="474" spans="1:12" s="101" customFormat="1" x14ac:dyDescent="0.2">
      <c r="A474" s="115">
        <v>2</v>
      </c>
      <c r="B474" s="116"/>
      <c r="C474" s="116"/>
      <c r="D474" s="116">
        <v>0.7</v>
      </c>
      <c r="E474" s="116">
        <v>3</v>
      </c>
      <c r="F474" s="116"/>
      <c r="G474" s="116"/>
      <c r="H474" s="116">
        <f t="shared" ref="H474:H492" si="25">E474*D474*A474</f>
        <v>4.1999999999999993</v>
      </c>
      <c r="I474" s="111"/>
      <c r="J474" s="112" t="s">
        <v>968</v>
      </c>
      <c r="K474" s="97" t="s">
        <v>985</v>
      </c>
      <c r="L474" s="105"/>
    </row>
    <row r="475" spans="1:12" s="101" customFormat="1" x14ac:dyDescent="0.2">
      <c r="A475" s="115">
        <v>2</v>
      </c>
      <c r="B475" s="116"/>
      <c r="C475" s="116"/>
      <c r="D475" s="116">
        <v>0.7</v>
      </c>
      <c r="E475" s="116">
        <v>3</v>
      </c>
      <c r="F475" s="116"/>
      <c r="G475" s="116"/>
      <c r="H475" s="116">
        <f t="shared" si="25"/>
        <v>4.1999999999999993</v>
      </c>
      <c r="I475" s="111"/>
      <c r="J475" s="112" t="s">
        <v>968</v>
      </c>
      <c r="K475" s="97" t="s">
        <v>985</v>
      </c>
      <c r="L475" s="105"/>
    </row>
    <row r="476" spans="1:12" s="101" customFormat="1" x14ac:dyDescent="0.2">
      <c r="A476" s="115">
        <v>2.15</v>
      </c>
      <c r="B476" s="116"/>
      <c r="C476" s="116"/>
      <c r="D476" s="116">
        <v>0.7</v>
      </c>
      <c r="E476" s="116">
        <v>3</v>
      </c>
      <c r="F476" s="116"/>
      <c r="G476" s="116"/>
      <c r="H476" s="116">
        <f t="shared" si="25"/>
        <v>4.5149999999999988</v>
      </c>
      <c r="I476" s="111"/>
      <c r="J476" s="112" t="s">
        <v>968</v>
      </c>
      <c r="K476" s="97" t="s">
        <v>985</v>
      </c>
      <c r="L476" s="105"/>
    </row>
    <row r="477" spans="1:12" s="101" customFormat="1" x14ac:dyDescent="0.2">
      <c r="A477" s="115">
        <v>3</v>
      </c>
      <c r="B477" s="116"/>
      <c r="C477" s="116"/>
      <c r="D477" s="116">
        <v>0.7</v>
      </c>
      <c r="E477" s="116">
        <v>3</v>
      </c>
      <c r="F477" s="116"/>
      <c r="G477" s="116"/>
      <c r="H477" s="116">
        <f t="shared" si="25"/>
        <v>6.2999999999999989</v>
      </c>
      <c r="I477" s="111"/>
      <c r="J477" s="112" t="s">
        <v>968</v>
      </c>
      <c r="K477" s="97" t="s">
        <v>985</v>
      </c>
      <c r="L477" s="105"/>
    </row>
    <row r="478" spans="1:12" s="101" customFormat="1" x14ac:dyDescent="0.2">
      <c r="A478" s="115">
        <v>0.5</v>
      </c>
      <c r="B478" s="116"/>
      <c r="C478" s="116"/>
      <c r="D478" s="116">
        <v>0.7</v>
      </c>
      <c r="E478" s="116">
        <v>3</v>
      </c>
      <c r="F478" s="116"/>
      <c r="G478" s="116"/>
      <c r="H478" s="116">
        <f t="shared" si="25"/>
        <v>1.0499999999999998</v>
      </c>
      <c r="I478" s="111"/>
      <c r="J478" s="112" t="s">
        <v>968</v>
      </c>
      <c r="K478" s="97" t="s">
        <v>985</v>
      </c>
      <c r="L478" s="105"/>
    </row>
    <row r="479" spans="1:12" s="101" customFormat="1" x14ac:dyDescent="0.2">
      <c r="A479" s="115">
        <v>2.7</v>
      </c>
      <c r="B479" s="116"/>
      <c r="C479" s="116"/>
      <c r="D479" s="116">
        <v>2.7</v>
      </c>
      <c r="E479" s="116">
        <v>2</v>
      </c>
      <c r="F479" s="116"/>
      <c r="G479" s="116"/>
      <c r="H479" s="116">
        <f t="shared" si="25"/>
        <v>14.580000000000002</v>
      </c>
      <c r="I479" s="111"/>
      <c r="J479" s="112" t="s">
        <v>973</v>
      </c>
      <c r="K479" s="97" t="s">
        <v>988</v>
      </c>
      <c r="L479" s="105"/>
    </row>
    <row r="480" spans="1:12" s="101" customFormat="1" x14ac:dyDescent="0.2">
      <c r="A480" s="115">
        <v>3</v>
      </c>
      <c r="B480" s="116"/>
      <c r="C480" s="116"/>
      <c r="D480" s="116">
        <v>2.7</v>
      </c>
      <c r="E480" s="116">
        <v>2</v>
      </c>
      <c r="F480" s="116"/>
      <c r="G480" s="116"/>
      <c r="H480" s="116">
        <f t="shared" si="25"/>
        <v>16.200000000000003</v>
      </c>
      <c r="I480" s="111"/>
      <c r="J480" s="112" t="s">
        <v>973</v>
      </c>
      <c r="K480" s="97" t="s">
        <v>988</v>
      </c>
      <c r="L480" s="105"/>
    </row>
    <row r="481" spans="1:12" s="101" customFormat="1" x14ac:dyDescent="0.2">
      <c r="A481" s="115">
        <v>3</v>
      </c>
      <c r="B481" s="116"/>
      <c r="C481" s="116"/>
      <c r="D481" s="116">
        <v>2.7</v>
      </c>
      <c r="E481" s="116">
        <v>2</v>
      </c>
      <c r="F481" s="116"/>
      <c r="G481" s="116"/>
      <c r="H481" s="116">
        <f t="shared" si="25"/>
        <v>16.200000000000003</v>
      </c>
      <c r="I481" s="111"/>
      <c r="J481" s="112" t="s">
        <v>973</v>
      </c>
      <c r="K481" s="97" t="s">
        <v>989</v>
      </c>
      <c r="L481" s="105"/>
    </row>
    <row r="482" spans="1:12" s="101" customFormat="1" x14ac:dyDescent="0.2">
      <c r="A482" s="115">
        <v>1.53</v>
      </c>
      <c r="B482" s="116"/>
      <c r="C482" s="116"/>
      <c r="D482" s="116">
        <v>2.7</v>
      </c>
      <c r="E482" s="116">
        <v>2</v>
      </c>
      <c r="F482" s="116"/>
      <c r="G482" s="116"/>
      <c r="H482" s="116">
        <f t="shared" si="25"/>
        <v>8.2620000000000005</v>
      </c>
      <c r="I482" s="111"/>
      <c r="J482" s="112" t="s">
        <v>973</v>
      </c>
      <c r="K482" s="97" t="s">
        <v>989</v>
      </c>
      <c r="L482" s="105"/>
    </row>
    <row r="483" spans="1:12" s="101" customFormat="1" x14ac:dyDescent="0.2">
      <c r="A483" s="115">
        <v>4.68</v>
      </c>
      <c r="B483" s="116"/>
      <c r="C483" s="116"/>
      <c r="D483" s="116">
        <v>2.7</v>
      </c>
      <c r="E483" s="116">
        <v>2</v>
      </c>
      <c r="F483" s="116"/>
      <c r="G483" s="116"/>
      <c r="H483" s="116">
        <f t="shared" si="25"/>
        <v>25.271999999999998</v>
      </c>
      <c r="I483" s="111"/>
      <c r="J483" s="112" t="s">
        <v>973</v>
      </c>
      <c r="K483" s="97" t="s">
        <v>990</v>
      </c>
      <c r="L483" s="105"/>
    </row>
    <row r="484" spans="1:12" s="101" customFormat="1" x14ac:dyDescent="0.2">
      <c r="A484" s="115">
        <v>6.92</v>
      </c>
      <c r="B484" s="116"/>
      <c r="C484" s="116"/>
      <c r="D484" s="116">
        <v>2.7</v>
      </c>
      <c r="E484" s="116">
        <v>1</v>
      </c>
      <c r="F484" s="116"/>
      <c r="G484" s="116"/>
      <c r="H484" s="116">
        <f t="shared" si="25"/>
        <v>18.684000000000001</v>
      </c>
      <c r="I484" s="111"/>
      <c r="J484" s="112" t="s">
        <v>973</v>
      </c>
      <c r="K484" s="97" t="s">
        <v>990</v>
      </c>
      <c r="L484" s="105"/>
    </row>
    <row r="485" spans="1:12" s="101" customFormat="1" x14ac:dyDescent="0.2">
      <c r="A485" s="115">
        <v>1.6</v>
      </c>
      <c r="B485" s="116"/>
      <c r="C485" s="116"/>
      <c r="D485" s="116">
        <v>2.7</v>
      </c>
      <c r="E485" s="116">
        <v>2</v>
      </c>
      <c r="F485" s="116"/>
      <c r="G485" s="116"/>
      <c r="H485" s="116">
        <f t="shared" si="25"/>
        <v>8.64</v>
      </c>
      <c r="I485" s="111"/>
      <c r="J485" s="112" t="s">
        <v>973</v>
      </c>
      <c r="K485" s="97" t="s">
        <v>980</v>
      </c>
      <c r="L485" s="105"/>
    </row>
    <row r="486" spans="1:12" s="101" customFormat="1" x14ac:dyDescent="0.2">
      <c r="A486" s="115">
        <v>4.38</v>
      </c>
      <c r="B486" s="116"/>
      <c r="C486" s="116"/>
      <c r="D486" s="116">
        <v>2.7</v>
      </c>
      <c r="E486" s="116">
        <v>2</v>
      </c>
      <c r="F486" s="116"/>
      <c r="G486" s="116"/>
      <c r="H486" s="116">
        <f t="shared" si="25"/>
        <v>23.652000000000001</v>
      </c>
      <c r="I486" s="111"/>
      <c r="J486" s="112" t="s">
        <v>973</v>
      </c>
      <c r="K486" s="97" t="s">
        <v>980</v>
      </c>
      <c r="L486" s="105"/>
    </row>
    <row r="487" spans="1:12" s="101" customFormat="1" x14ac:dyDescent="0.2">
      <c r="A487" s="115">
        <v>1.6</v>
      </c>
      <c r="B487" s="116"/>
      <c r="C487" s="116"/>
      <c r="D487" s="116">
        <v>2.7</v>
      </c>
      <c r="E487" s="116">
        <v>2</v>
      </c>
      <c r="F487" s="116"/>
      <c r="G487" s="116"/>
      <c r="H487" s="116">
        <f t="shared" si="25"/>
        <v>8.64</v>
      </c>
      <c r="I487" s="111"/>
      <c r="J487" s="112" t="s">
        <v>973</v>
      </c>
      <c r="K487" s="97" t="s">
        <v>991</v>
      </c>
      <c r="L487" s="105"/>
    </row>
    <row r="488" spans="1:12" s="101" customFormat="1" x14ac:dyDescent="0.2">
      <c r="A488" s="115">
        <v>4.38</v>
      </c>
      <c r="B488" s="116"/>
      <c r="C488" s="116"/>
      <c r="D488" s="116">
        <v>2.7</v>
      </c>
      <c r="E488" s="116">
        <v>2</v>
      </c>
      <c r="F488" s="116"/>
      <c r="G488" s="116"/>
      <c r="H488" s="116">
        <f t="shared" si="25"/>
        <v>23.652000000000001</v>
      </c>
      <c r="I488" s="111"/>
      <c r="J488" s="112" t="s">
        <v>973</v>
      </c>
      <c r="K488" s="97" t="s">
        <v>991</v>
      </c>
      <c r="L488" s="105"/>
    </row>
    <row r="489" spans="1:12" s="101" customFormat="1" x14ac:dyDescent="0.2">
      <c r="A489" s="115">
        <v>5.73</v>
      </c>
      <c r="B489" s="116"/>
      <c r="C489" s="116"/>
      <c r="D489" s="116">
        <v>2.7</v>
      </c>
      <c r="E489" s="116">
        <v>2</v>
      </c>
      <c r="F489" s="116"/>
      <c r="G489" s="116"/>
      <c r="H489" s="116">
        <f t="shared" si="25"/>
        <v>30.942000000000004</v>
      </c>
      <c r="I489" s="111"/>
      <c r="J489" s="112" t="s">
        <v>973</v>
      </c>
      <c r="K489" s="97" t="s">
        <v>973</v>
      </c>
      <c r="L489" s="105"/>
    </row>
    <row r="490" spans="1:12" s="101" customFormat="1" x14ac:dyDescent="0.2">
      <c r="A490" s="115">
        <v>4.38</v>
      </c>
      <c r="B490" s="116"/>
      <c r="C490" s="116"/>
      <c r="D490" s="116">
        <v>2.7</v>
      </c>
      <c r="E490" s="116">
        <v>2</v>
      </c>
      <c r="F490" s="116"/>
      <c r="G490" s="116"/>
      <c r="H490" s="116">
        <f t="shared" si="25"/>
        <v>23.652000000000001</v>
      </c>
      <c r="I490" s="111"/>
      <c r="J490" s="112" t="s">
        <v>973</v>
      </c>
      <c r="K490" s="97" t="s">
        <v>973</v>
      </c>
      <c r="L490" s="105"/>
    </row>
    <row r="491" spans="1:12" s="101" customFormat="1" x14ac:dyDescent="0.2">
      <c r="A491" s="115">
        <v>3.35</v>
      </c>
      <c r="B491" s="116"/>
      <c r="C491" s="116"/>
      <c r="D491" s="116">
        <v>2.7</v>
      </c>
      <c r="E491" s="116">
        <v>2</v>
      </c>
      <c r="F491" s="116"/>
      <c r="G491" s="116"/>
      <c r="H491" s="116">
        <f t="shared" si="25"/>
        <v>18.090000000000003</v>
      </c>
      <c r="I491" s="111"/>
      <c r="J491" s="112" t="s">
        <v>973</v>
      </c>
      <c r="K491" s="97" t="s">
        <v>982</v>
      </c>
      <c r="L491" s="105"/>
    </row>
    <row r="492" spans="1:12" s="101" customFormat="1" x14ac:dyDescent="0.2">
      <c r="A492" s="128">
        <v>4.38</v>
      </c>
      <c r="B492" s="126"/>
      <c r="C492" s="126"/>
      <c r="D492" s="116">
        <v>2.7</v>
      </c>
      <c r="E492" s="116">
        <v>2</v>
      </c>
      <c r="F492" s="116"/>
      <c r="G492" s="116"/>
      <c r="H492" s="116">
        <f t="shared" si="25"/>
        <v>23.652000000000001</v>
      </c>
      <c r="I492" s="111"/>
      <c r="J492" s="112" t="s">
        <v>973</v>
      </c>
      <c r="K492" s="97" t="s">
        <v>982</v>
      </c>
      <c r="L492" s="123"/>
    </row>
    <row r="493" spans="1:12" s="101" customFormat="1" x14ac:dyDescent="0.2">
      <c r="A493" s="124"/>
      <c r="B493" s="125"/>
      <c r="C493" s="125"/>
      <c r="D493" s="125"/>
      <c r="E493" s="125"/>
      <c r="F493" s="96"/>
      <c r="G493" s="96"/>
      <c r="H493" s="126">
        <f t="shared" ref="H493" si="26">A493*D493*E493*F493-G493</f>
        <v>0</v>
      </c>
      <c r="I493" s="96"/>
      <c r="J493" s="96"/>
      <c r="K493" s="97"/>
      <c r="L493" s="123"/>
    </row>
    <row r="494" spans="1:12" s="101" customFormat="1" ht="15" thickBot="1" x14ac:dyDescent="0.25">
      <c r="A494" s="253" t="s">
        <v>967</v>
      </c>
      <c r="B494" s="254"/>
      <c r="C494" s="254"/>
      <c r="D494" s="254"/>
      <c r="E494" s="254"/>
      <c r="F494" s="98"/>
      <c r="G494" s="99"/>
      <c r="H494" s="99">
        <f>SUM(H472:H493)</f>
        <v>326.55299999999994</v>
      </c>
      <c r="I494" s="113"/>
      <c r="J494" s="98"/>
      <c r="K494" s="100"/>
      <c r="L494" s="123"/>
    </row>
    <row r="495" spans="1:12" ht="15" thickBot="1" x14ac:dyDescent="0.25"/>
    <row r="496" spans="1:12" s="101" customFormat="1" x14ac:dyDescent="0.2">
      <c r="A496" s="255" t="s">
        <v>947</v>
      </c>
      <c r="B496" s="91">
        <v>7</v>
      </c>
      <c r="C496" s="257" t="s">
        <v>948</v>
      </c>
      <c r="D496" s="257"/>
      <c r="E496" s="258" t="s">
        <v>977</v>
      </c>
      <c r="F496" s="258"/>
      <c r="G496" s="258"/>
      <c r="H496" s="258"/>
      <c r="I496" s="258"/>
      <c r="J496" s="258"/>
      <c r="K496" s="259"/>
      <c r="L496" s="123"/>
    </row>
    <row r="497" spans="1:12" s="101" customFormat="1" x14ac:dyDescent="0.2">
      <c r="A497" s="256"/>
      <c r="B497" s="92"/>
      <c r="C497" s="260" t="s">
        <v>950</v>
      </c>
      <c r="D497" s="260"/>
      <c r="E497" s="261" t="s">
        <v>978</v>
      </c>
      <c r="F497" s="261"/>
      <c r="G497" s="261"/>
      <c r="H497" s="261"/>
      <c r="I497" s="261"/>
      <c r="J497" s="261"/>
      <c r="K497" s="262"/>
      <c r="L497" s="123"/>
    </row>
    <row r="498" spans="1:12" s="101" customFormat="1" ht="30" customHeight="1" x14ac:dyDescent="0.2">
      <c r="A498" s="256"/>
      <c r="B498" s="92"/>
      <c r="C498" s="260" t="s">
        <v>953</v>
      </c>
      <c r="D498" s="260"/>
      <c r="E498" s="263" t="s">
        <v>1057</v>
      </c>
      <c r="F498" s="263"/>
      <c r="G498" s="263"/>
      <c r="H498" s="263"/>
      <c r="I498" s="263"/>
      <c r="J498" s="263"/>
      <c r="K498" s="264"/>
      <c r="L498" s="123"/>
    </row>
    <row r="499" spans="1:12" s="101" customFormat="1" x14ac:dyDescent="0.2">
      <c r="A499" s="265" t="s">
        <v>955</v>
      </c>
      <c r="B499" s="266"/>
      <c r="C499" s="266" t="s">
        <v>956</v>
      </c>
      <c r="D499" s="266" t="s">
        <v>957</v>
      </c>
      <c r="E499" s="266" t="s">
        <v>10</v>
      </c>
      <c r="F499" s="266" t="s">
        <v>987</v>
      </c>
      <c r="G499" s="266" t="s">
        <v>992</v>
      </c>
      <c r="H499" s="266" t="s">
        <v>960</v>
      </c>
      <c r="I499" s="266" t="s">
        <v>961</v>
      </c>
      <c r="J499" s="266" t="s">
        <v>962</v>
      </c>
      <c r="K499" s="267" t="s">
        <v>963</v>
      </c>
      <c r="L499" s="123"/>
    </row>
    <row r="500" spans="1:12" s="101" customFormat="1" x14ac:dyDescent="0.2">
      <c r="A500" s="108" t="s">
        <v>964</v>
      </c>
      <c r="B500" s="109" t="s">
        <v>965</v>
      </c>
      <c r="C500" s="268"/>
      <c r="D500" s="268"/>
      <c r="E500" s="268"/>
      <c r="F500" s="268"/>
      <c r="G500" s="266"/>
      <c r="H500" s="266"/>
      <c r="I500" s="266"/>
      <c r="J500" s="268"/>
      <c r="K500" s="267"/>
      <c r="L500" s="123"/>
    </row>
    <row r="501" spans="1:12" s="101" customFormat="1" x14ac:dyDescent="0.2">
      <c r="A501" s="115">
        <v>0.17</v>
      </c>
      <c r="B501" s="116"/>
      <c r="C501" s="116"/>
      <c r="D501" s="116">
        <v>2.1</v>
      </c>
      <c r="E501" s="116">
        <v>2</v>
      </c>
      <c r="F501" s="116"/>
      <c r="G501" s="116"/>
      <c r="H501" s="116">
        <f>A501*D501*E501*F501</f>
        <v>0</v>
      </c>
      <c r="I501" s="118"/>
      <c r="J501" s="112"/>
      <c r="K501" s="97" t="s">
        <v>1058</v>
      </c>
      <c r="L501" s="123"/>
    </row>
    <row r="502" spans="1:12" s="101" customFormat="1" x14ac:dyDescent="0.2">
      <c r="A502" s="115">
        <v>0.17</v>
      </c>
      <c r="B502" s="96"/>
      <c r="C502" s="96"/>
      <c r="D502" s="116">
        <v>0.8</v>
      </c>
      <c r="E502" s="96">
        <v>1</v>
      </c>
      <c r="F502" s="96"/>
      <c r="G502" s="96"/>
      <c r="H502" s="116">
        <f t="shared" ref="H502:H509" si="27">A502*D502*E502*F502</f>
        <v>0</v>
      </c>
      <c r="I502" s="104"/>
      <c r="J502" s="112"/>
      <c r="K502" s="97" t="s">
        <v>1058</v>
      </c>
      <c r="L502" s="123"/>
    </row>
    <row r="503" spans="1:12" s="101" customFormat="1" x14ac:dyDescent="0.2">
      <c r="A503" s="115">
        <v>7.0000000000000007E-2</v>
      </c>
      <c r="B503" s="116"/>
      <c r="C503" s="116"/>
      <c r="D503" s="116">
        <v>2.1</v>
      </c>
      <c r="E503" s="116">
        <v>4</v>
      </c>
      <c r="F503" s="116"/>
      <c r="G503" s="116"/>
      <c r="H503" s="116">
        <f t="shared" si="27"/>
        <v>0</v>
      </c>
      <c r="I503" s="111"/>
      <c r="J503" s="112"/>
      <c r="K503" s="97" t="s">
        <v>1058</v>
      </c>
      <c r="L503" s="105"/>
    </row>
    <row r="504" spans="1:12" s="101" customFormat="1" x14ac:dyDescent="0.2">
      <c r="A504" s="115">
        <v>7.0000000000000007E-2</v>
      </c>
      <c r="B504" s="116"/>
      <c r="C504" s="116"/>
      <c r="D504" s="116">
        <v>0.8</v>
      </c>
      <c r="E504" s="116">
        <v>2</v>
      </c>
      <c r="F504" s="116"/>
      <c r="G504" s="116"/>
      <c r="H504" s="116">
        <f t="shared" si="27"/>
        <v>0</v>
      </c>
      <c r="I504" s="111"/>
      <c r="J504" s="112"/>
      <c r="K504" s="97" t="s">
        <v>1058</v>
      </c>
      <c r="L504" s="105"/>
    </row>
    <row r="505" spans="1:12" s="101" customFormat="1" x14ac:dyDescent="0.2">
      <c r="A505" s="115">
        <v>0.17</v>
      </c>
      <c r="B505" s="116"/>
      <c r="C505" s="116"/>
      <c r="D505" s="116">
        <v>2.1</v>
      </c>
      <c r="E505" s="116">
        <v>2</v>
      </c>
      <c r="F505" s="116"/>
      <c r="G505" s="116"/>
      <c r="H505" s="116">
        <f t="shared" si="27"/>
        <v>0</v>
      </c>
      <c r="I505" s="111"/>
      <c r="J505" s="112"/>
      <c r="K505" s="97" t="s">
        <v>1059</v>
      </c>
      <c r="L505" s="105"/>
    </row>
    <row r="506" spans="1:12" s="101" customFormat="1" x14ac:dyDescent="0.2">
      <c r="A506" s="95">
        <v>0.17</v>
      </c>
      <c r="B506" s="96"/>
      <c r="C506" s="96"/>
      <c r="D506" s="116">
        <v>0.6</v>
      </c>
      <c r="E506" s="96">
        <v>1</v>
      </c>
      <c r="F506" s="116"/>
      <c r="G506" s="116"/>
      <c r="H506" s="116">
        <f t="shared" si="27"/>
        <v>0</v>
      </c>
      <c r="I506" s="111"/>
      <c r="J506" s="112"/>
      <c r="K506" s="97" t="s">
        <v>1059</v>
      </c>
      <c r="L506" s="105"/>
    </row>
    <row r="507" spans="1:12" s="101" customFormat="1" x14ac:dyDescent="0.2">
      <c r="A507" s="115">
        <v>7.0000000000000007E-2</v>
      </c>
      <c r="B507" s="116"/>
      <c r="C507" s="116"/>
      <c r="D507" s="116">
        <v>2.1</v>
      </c>
      <c r="E507" s="116">
        <v>4</v>
      </c>
      <c r="F507" s="116"/>
      <c r="G507" s="116"/>
      <c r="H507" s="116">
        <f t="shared" si="27"/>
        <v>0</v>
      </c>
      <c r="I507" s="111"/>
      <c r="J507" s="112"/>
      <c r="K507" s="97" t="s">
        <v>1059</v>
      </c>
      <c r="L507" s="105"/>
    </row>
    <row r="508" spans="1:12" s="101" customFormat="1" x14ac:dyDescent="0.2">
      <c r="A508" s="115">
        <v>7.0000000000000007E-2</v>
      </c>
      <c r="B508" s="116"/>
      <c r="C508" s="116"/>
      <c r="D508" s="116">
        <v>0.6</v>
      </c>
      <c r="E508" s="116">
        <v>2</v>
      </c>
      <c r="F508" s="116"/>
      <c r="G508" s="116"/>
      <c r="H508" s="116">
        <f t="shared" si="27"/>
        <v>0</v>
      </c>
      <c r="I508" s="111"/>
      <c r="J508" s="112"/>
      <c r="K508" s="97" t="s">
        <v>1059</v>
      </c>
      <c r="L508" s="105"/>
    </row>
    <row r="509" spans="1:12" s="101" customFormat="1" x14ac:dyDescent="0.2">
      <c r="A509" s="124"/>
      <c r="B509" s="125"/>
      <c r="C509" s="125"/>
      <c r="D509" s="125"/>
      <c r="E509" s="125"/>
      <c r="F509" s="96"/>
      <c r="G509" s="96"/>
      <c r="H509" s="116">
        <f t="shared" si="27"/>
        <v>0</v>
      </c>
      <c r="I509" s="96"/>
      <c r="J509" s="96"/>
      <c r="K509" s="97"/>
      <c r="L509" s="123"/>
    </row>
    <row r="510" spans="1:12" s="101" customFormat="1" ht="15" thickBot="1" x14ac:dyDescent="0.25">
      <c r="A510" s="253" t="s">
        <v>967</v>
      </c>
      <c r="B510" s="254"/>
      <c r="C510" s="254"/>
      <c r="D510" s="254"/>
      <c r="E510" s="254"/>
      <c r="F510" s="98"/>
      <c r="G510" s="99"/>
      <c r="H510" s="99">
        <f>SUM(H501:H509)</f>
        <v>0</v>
      </c>
      <c r="I510" s="113"/>
      <c r="J510" s="98"/>
      <c r="K510" s="100"/>
      <c r="L510" s="123"/>
    </row>
    <row r="512" spans="1:12" s="101" customFormat="1" ht="15" thickBot="1" x14ac:dyDescent="0.25">
      <c r="A512" s="106"/>
      <c r="B512" s="106"/>
      <c r="C512" s="106"/>
      <c r="D512" s="106"/>
      <c r="E512" s="106"/>
      <c r="F512" s="114"/>
      <c r="G512" s="114"/>
      <c r="H512" s="114"/>
      <c r="I512" s="114"/>
      <c r="J512" s="107"/>
      <c r="K512" s="106"/>
      <c r="L512" s="105"/>
    </row>
    <row r="513" spans="1:12" ht="19.5" thickBot="1" x14ac:dyDescent="0.35">
      <c r="A513" s="269" t="s">
        <v>54</v>
      </c>
      <c r="B513" s="270"/>
      <c r="C513" s="270"/>
      <c r="D513" s="270"/>
      <c r="E513" s="270"/>
      <c r="F513" s="270"/>
      <c r="G513" s="270"/>
      <c r="H513" s="270"/>
      <c r="I513" s="270"/>
      <c r="J513" s="270"/>
      <c r="K513" s="271"/>
    </row>
    <row r="514" spans="1:12" s="101" customFormat="1" x14ac:dyDescent="0.2">
      <c r="A514" s="106"/>
      <c r="B514" s="106"/>
      <c r="C514" s="106"/>
      <c r="D514" s="106"/>
      <c r="E514" s="106"/>
      <c r="F514" s="114"/>
      <c r="G514" s="114"/>
      <c r="H514" s="114"/>
      <c r="I514" s="114"/>
      <c r="J514" s="107"/>
      <c r="K514" s="106"/>
      <c r="L514" s="105"/>
    </row>
    <row r="515" spans="1:12" s="101" customFormat="1" ht="15" thickBot="1" x14ac:dyDescent="0.25">
      <c r="A515" s="106"/>
      <c r="B515" s="106"/>
      <c r="C515" s="106"/>
      <c r="D515" s="106"/>
      <c r="E515" s="106"/>
      <c r="F515" s="114"/>
      <c r="G515" s="114"/>
      <c r="H515" s="114"/>
      <c r="I515" s="114"/>
      <c r="J515" s="107"/>
      <c r="K515" s="106"/>
      <c r="L515" s="105"/>
    </row>
    <row r="516" spans="1:12" s="101" customFormat="1" x14ac:dyDescent="0.2">
      <c r="A516" s="255" t="s">
        <v>947</v>
      </c>
      <c r="B516" s="91">
        <v>7</v>
      </c>
      <c r="C516" s="257" t="s">
        <v>948</v>
      </c>
      <c r="D516" s="257"/>
      <c r="E516" s="258" t="s">
        <v>977</v>
      </c>
      <c r="F516" s="258"/>
      <c r="G516" s="258"/>
      <c r="H516" s="258"/>
      <c r="I516" s="258"/>
      <c r="J516" s="258"/>
      <c r="K516" s="259"/>
      <c r="L516" s="105"/>
    </row>
    <row r="517" spans="1:12" s="101" customFormat="1" x14ac:dyDescent="0.2">
      <c r="A517" s="256"/>
      <c r="B517" s="92"/>
      <c r="C517" s="260" t="s">
        <v>950</v>
      </c>
      <c r="D517" s="260"/>
      <c r="E517" s="261" t="s">
        <v>978</v>
      </c>
      <c r="F517" s="261"/>
      <c r="G517" s="261"/>
      <c r="H517" s="261"/>
      <c r="I517" s="261"/>
      <c r="J517" s="261"/>
      <c r="K517" s="262"/>
      <c r="L517" s="105"/>
    </row>
    <row r="518" spans="1:12" s="101" customFormat="1" ht="35.1" customHeight="1" x14ac:dyDescent="0.2">
      <c r="A518" s="256"/>
      <c r="B518" s="92"/>
      <c r="C518" s="260" t="s">
        <v>953</v>
      </c>
      <c r="D518" s="260"/>
      <c r="E518" s="263" t="s">
        <v>55</v>
      </c>
      <c r="F518" s="263"/>
      <c r="G518" s="263"/>
      <c r="H518" s="263"/>
      <c r="I518" s="263"/>
      <c r="J518" s="263"/>
      <c r="K518" s="264"/>
      <c r="L518" s="105"/>
    </row>
    <row r="519" spans="1:12" s="101" customFormat="1" x14ac:dyDescent="0.2">
      <c r="A519" s="265" t="s">
        <v>955</v>
      </c>
      <c r="B519" s="266"/>
      <c r="C519" s="266" t="s">
        <v>956</v>
      </c>
      <c r="D519" s="266" t="s">
        <v>957</v>
      </c>
      <c r="E519" s="266" t="s">
        <v>10</v>
      </c>
      <c r="F519" s="266" t="s">
        <v>975</v>
      </c>
      <c r="G519" s="266" t="s">
        <v>959</v>
      </c>
      <c r="H519" s="266" t="s">
        <v>960</v>
      </c>
      <c r="I519" s="266" t="s">
        <v>961</v>
      </c>
      <c r="J519" s="266" t="s">
        <v>962</v>
      </c>
      <c r="K519" s="267" t="s">
        <v>963</v>
      </c>
      <c r="L519" s="105"/>
    </row>
    <row r="520" spans="1:12" s="101" customFormat="1" x14ac:dyDescent="0.2">
      <c r="A520" s="108" t="s">
        <v>964</v>
      </c>
      <c r="B520" s="109" t="s">
        <v>965</v>
      </c>
      <c r="C520" s="268"/>
      <c r="D520" s="268"/>
      <c r="E520" s="268"/>
      <c r="F520" s="268"/>
      <c r="G520" s="266"/>
      <c r="H520" s="266"/>
      <c r="I520" s="266"/>
      <c r="J520" s="268"/>
      <c r="K520" s="267"/>
      <c r="L520" s="105"/>
    </row>
    <row r="521" spans="1:12" s="101" customFormat="1" x14ac:dyDescent="0.2">
      <c r="A521" s="115"/>
      <c r="B521" s="116"/>
      <c r="C521" s="116"/>
      <c r="D521" s="116"/>
      <c r="E521" s="116"/>
      <c r="F521" s="116"/>
      <c r="G521" s="116"/>
      <c r="H521" s="116">
        <v>525</v>
      </c>
      <c r="I521" s="118"/>
      <c r="J521" s="119" t="s">
        <v>1062</v>
      </c>
      <c r="K521" s="120"/>
      <c r="L521" s="105"/>
    </row>
    <row r="522" spans="1:12" s="101" customFormat="1" x14ac:dyDescent="0.2">
      <c r="A522" s="115"/>
      <c r="B522" s="116"/>
      <c r="C522" s="116"/>
      <c r="D522" s="116"/>
      <c r="E522" s="116"/>
      <c r="F522" s="116"/>
      <c r="G522" s="116"/>
      <c r="H522" s="116"/>
      <c r="I522" s="118"/>
      <c r="J522" s="119"/>
      <c r="K522" s="120"/>
      <c r="L522" s="105"/>
    </row>
    <row r="523" spans="1:12" s="101" customFormat="1" x14ac:dyDescent="0.2">
      <c r="A523" s="115"/>
      <c r="B523" s="116"/>
      <c r="C523" s="116"/>
      <c r="D523" s="116"/>
      <c r="E523" s="116"/>
      <c r="F523" s="116"/>
      <c r="G523" s="116"/>
      <c r="H523" s="116"/>
      <c r="I523" s="118"/>
      <c r="J523" s="119"/>
      <c r="K523" s="120"/>
      <c r="L523" s="105"/>
    </row>
    <row r="524" spans="1:12" s="101" customFormat="1" x14ac:dyDescent="0.2">
      <c r="A524" s="115"/>
      <c r="B524" s="116"/>
      <c r="C524" s="116"/>
      <c r="D524" s="116"/>
      <c r="E524" s="116"/>
      <c r="F524" s="116"/>
      <c r="G524" s="116"/>
      <c r="H524" s="116"/>
      <c r="I524" s="96"/>
      <c r="J524" s="121"/>
      <c r="K524" s="97"/>
      <c r="L524" s="105"/>
    </row>
    <row r="525" spans="1:12" s="101" customFormat="1" ht="15" thickBot="1" x14ac:dyDescent="0.25">
      <c r="A525" s="253" t="s">
        <v>967</v>
      </c>
      <c r="B525" s="254"/>
      <c r="C525" s="254"/>
      <c r="D525" s="254"/>
      <c r="E525" s="254"/>
      <c r="F525" s="98"/>
      <c r="G525" s="98"/>
      <c r="H525" s="122">
        <f>SUM(H521:H524)</f>
        <v>525</v>
      </c>
      <c r="I525" s="113">
        <f>SUM(I521:I524)</f>
        <v>0</v>
      </c>
      <c r="J525" s="98"/>
      <c r="K525" s="100"/>
      <c r="L525" s="105"/>
    </row>
    <row r="526" spans="1:12" ht="15" thickBot="1" x14ac:dyDescent="0.25"/>
    <row r="527" spans="1:12" s="101" customFormat="1" x14ac:dyDescent="0.2">
      <c r="A527" s="255" t="s">
        <v>947</v>
      </c>
      <c r="B527" s="91">
        <v>7</v>
      </c>
      <c r="C527" s="257" t="s">
        <v>948</v>
      </c>
      <c r="D527" s="257"/>
      <c r="E527" s="258" t="s">
        <v>977</v>
      </c>
      <c r="F527" s="258"/>
      <c r="G527" s="258"/>
      <c r="H527" s="258"/>
      <c r="I527" s="258"/>
      <c r="J527" s="258"/>
      <c r="K527" s="259"/>
      <c r="L527" s="105"/>
    </row>
    <row r="528" spans="1:12" s="101" customFormat="1" x14ac:dyDescent="0.2">
      <c r="A528" s="256"/>
      <c r="B528" s="92"/>
      <c r="C528" s="260" t="s">
        <v>950</v>
      </c>
      <c r="D528" s="260"/>
      <c r="E528" s="261" t="s">
        <v>978</v>
      </c>
      <c r="F528" s="261"/>
      <c r="G528" s="261"/>
      <c r="H528" s="261"/>
      <c r="I528" s="261"/>
      <c r="J528" s="261"/>
      <c r="K528" s="262"/>
      <c r="L528" s="105"/>
    </row>
    <row r="529" spans="1:12" s="101" customFormat="1" ht="30" customHeight="1" x14ac:dyDescent="0.2">
      <c r="A529" s="256"/>
      <c r="B529" s="92"/>
      <c r="C529" s="260" t="s">
        <v>953</v>
      </c>
      <c r="D529" s="260"/>
      <c r="E529" s="263" t="s">
        <v>56</v>
      </c>
      <c r="F529" s="263"/>
      <c r="G529" s="263"/>
      <c r="H529" s="263"/>
      <c r="I529" s="263"/>
      <c r="J529" s="263"/>
      <c r="K529" s="264"/>
      <c r="L529" s="105"/>
    </row>
    <row r="530" spans="1:12" s="101" customFormat="1" x14ac:dyDescent="0.2">
      <c r="A530" s="265" t="s">
        <v>955</v>
      </c>
      <c r="B530" s="266"/>
      <c r="C530" s="266" t="s">
        <v>956</v>
      </c>
      <c r="D530" s="266" t="s">
        <v>957</v>
      </c>
      <c r="E530" s="266" t="s">
        <v>10</v>
      </c>
      <c r="F530" s="266" t="s">
        <v>975</v>
      </c>
      <c r="G530" s="266" t="s">
        <v>959</v>
      </c>
      <c r="H530" s="266" t="s">
        <v>960</v>
      </c>
      <c r="I530" s="266" t="s">
        <v>961</v>
      </c>
      <c r="J530" s="266" t="s">
        <v>962</v>
      </c>
      <c r="K530" s="267" t="s">
        <v>963</v>
      </c>
      <c r="L530" s="105"/>
    </row>
    <row r="531" spans="1:12" s="101" customFormat="1" x14ac:dyDescent="0.2">
      <c r="A531" s="108" t="s">
        <v>964</v>
      </c>
      <c r="B531" s="109" t="s">
        <v>965</v>
      </c>
      <c r="C531" s="268"/>
      <c r="D531" s="268"/>
      <c r="E531" s="268"/>
      <c r="F531" s="268"/>
      <c r="G531" s="266"/>
      <c r="H531" s="266"/>
      <c r="I531" s="266"/>
      <c r="J531" s="268"/>
      <c r="K531" s="267"/>
      <c r="L531" s="105"/>
    </row>
    <row r="532" spans="1:12" s="101" customFormat="1" x14ac:dyDescent="0.2">
      <c r="A532" s="115"/>
      <c r="B532" s="116"/>
      <c r="C532" s="116"/>
      <c r="D532" s="116"/>
      <c r="E532" s="116"/>
      <c r="F532" s="116"/>
      <c r="G532" s="116"/>
      <c r="H532" s="116">
        <v>25</v>
      </c>
      <c r="I532" s="118"/>
      <c r="J532" s="119" t="s">
        <v>1062</v>
      </c>
      <c r="K532" s="120"/>
      <c r="L532" s="105"/>
    </row>
    <row r="533" spans="1:12" s="101" customFormat="1" ht="15" thickBot="1" x14ac:dyDescent="0.25">
      <c r="A533" s="253" t="s">
        <v>967</v>
      </c>
      <c r="B533" s="254"/>
      <c r="C533" s="254"/>
      <c r="D533" s="254"/>
      <c r="E533" s="254"/>
      <c r="F533" s="98"/>
      <c r="G533" s="98"/>
      <c r="H533" s="122">
        <f>SUM(H532:H532)</f>
        <v>25</v>
      </c>
      <c r="I533" s="113">
        <f>SUM(I532:I532)</f>
        <v>0</v>
      </c>
      <c r="J533" s="98"/>
      <c r="K533" s="100"/>
      <c r="L533" s="105"/>
    </row>
    <row r="538" spans="1:12" s="101" customFormat="1" x14ac:dyDescent="0.2">
      <c r="A538" s="106"/>
      <c r="B538" s="106"/>
      <c r="C538" s="106"/>
      <c r="D538" s="106"/>
      <c r="E538" s="106"/>
      <c r="F538" s="107"/>
      <c r="G538" s="107"/>
      <c r="H538" s="127"/>
      <c r="I538" s="114"/>
      <c r="J538" s="107"/>
      <c r="K538" s="106"/>
      <c r="L538" s="105"/>
    </row>
    <row r="702" spans="1:11" ht="15" thickBot="1" x14ac:dyDescent="0.25"/>
    <row r="703" spans="1:11" ht="19.5" thickBot="1" x14ac:dyDescent="0.35">
      <c r="A703" s="269"/>
      <c r="B703" s="270"/>
      <c r="C703" s="270"/>
      <c r="D703" s="270"/>
      <c r="E703" s="270"/>
      <c r="F703" s="270"/>
      <c r="G703" s="270"/>
      <c r="H703" s="270"/>
      <c r="I703" s="270"/>
      <c r="J703" s="270"/>
      <c r="K703" s="271"/>
    </row>
  </sheetData>
  <mergeCells count="648">
    <mergeCell ref="I406:I407"/>
    <mergeCell ref="J406:J407"/>
    <mergeCell ref="K406:K407"/>
    <mergeCell ref="A351:B351"/>
    <mergeCell ref="C351:C352"/>
    <mergeCell ref="D351:D352"/>
    <mergeCell ref="E351:E352"/>
    <mergeCell ref="F351:F352"/>
    <mergeCell ref="G351:G352"/>
    <mergeCell ref="H351:H352"/>
    <mergeCell ref="I351:I352"/>
    <mergeCell ref="I338:I339"/>
    <mergeCell ref="J338:J339"/>
    <mergeCell ref="K338:K339"/>
    <mergeCell ref="A343:E343"/>
    <mergeCell ref="A346:K346"/>
    <mergeCell ref="A373:K373"/>
    <mergeCell ref="A403:A405"/>
    <mergeCell ref="C403:D403"/>
    <mergeCell ref="E403:K403"/>
    <mergeCell ref="A313:K313"/>
    <mergeCell ref="J351:J352"/>
    <mergeCell ref="K351:K352"/>
    <mergeCell ref="A359:E359"/>
    <mergeCell ref="A361:A363"/>
    <mergeCell ref="C363:D363"/>
    <mergeCell ref="E363:K363"/>
    <mergeCell ref="A364:B364"/>
    <mergeCell ref="C364:C365"/>
    <mergeCell ref="D364:D365"/>
    <mergeCell ref="E364:E365"/>
    <mergeCell ref="F364:F365"/>
    <mergeCell ref="G364:G365"/>
    <mergeCell ref="H364:H365"/>
    <mergeCell ref="I364:I365"/>
    <mergeCell ref="J364:J365"/>
    <mergeCell ref="K364:K365"/>
    <mergeCell ref="C362:D362"/>
    <mergeCell ref="E362:K362"/>
    <mergeCell ref="G328:G329"/>
    <mergeCell ref="H328:H329"/>
    <mergeCell ref="I328:I329"/>
    <mergeCell ref="J328:J329"/>
    <mergeCell ref="K328:K329"/>
    <mergeCell ref="K318:K319"/>
    <mergeCell ref="A348:A350"/>
    <mergeCell ref="C348:D348"/>
    <mergeCell ref="E348:K348"/>
    <mergeCell ref="C349:D349"/>
    <mergeCell ref="E349:K349"/>
    <mergeCell ref="C350:D350"/>
    <mergeCell ref="E350:K350"/>
    <mergeCell ref="A370:E370"/>
    <mergeCell ref="A333:E333"/>
    <mergeCell ref="A335:A337"/>
    <mergeCell ref="C335:D335"/>
    <mergeCell ref="E335:K335"/>
    <mergeCell ref="C336:D336"/>
    <mergeCell ref="E336:K336"/>
    <mergeCell ref="C337:D337"/>
    <mergeCell ref="E337:K337"/>
    <mergeCell ref="A338:B338"/>
    <mergeCell ref="C338:C339"/>
    <mergeCell ref="D338:D339"/>
    <mergeCell ref="E338:E339"/>
    <mergeCell ref="F338:F339"/>
    <mergeCell ref="G338:G339"/>
    <mergeCell ref="H338:H339"/>
    <mergeCell ref="A318:B318"/>
    <mergeCell ref="C318:C319"/>
    <mergeCell ref="D318:D319"/>
    <mergeCell ref="E318:E319"/>
    <mergeCell ref="F318:F319"/>
    <mergeCell ref="G318:G319"/>
    <mergeCell ref="H318:H319"/>
    <mergeCell ref="I318:I319"/>
    <mergeCell ref="J318:J319"/>
    <mergeCell ref="I93:I94"/>
    <mergeCell ref="J93:J94"/>
    <mergeCell ref="K93:K94"/>
    <mergeCell ref="A315:A317"/>
    <mergeCell ref="C315:D315"/>
    <mergeCell ref="E315:K315"/>
    <mergeCell ref="C316:D316"/>
    <mergeCell ref="E316:K316"/>
    <mergeCell ref="C317:D317"/>
    <mergeCell ref="E317:K317"/>
    <mergeCell ref="C222:D222"/>
    <mergeCell ref="E222:K222"/>
    <mergeCell ref="C223:D223"/>
    <mergeCell ref="E223:K223"/>
    <mergeCell ref="A224:B224"/>
    <mergeCell ref="C224:C225"/>
    <mergeCell ref="D224:D225"/>
    <mergeCell ref="E224:E225"/>
    <mergeCell ref="F224:F225"/>
    <mergeCell ref="G224:G225"/>
    <mergeCell ref="H224:H225"/>
    <mergeCell ref="I224:I225"/>
    <mergeCell ref="J224:J225"/>
    <mergeCell ref="K224:K225"/>
    <mergeCell ref="A152:K152"/>
    <mergeCell ref="A7:K7"/>
    <mergeCell ref="A18:A20"/>
    <mergeCell ref="C18:D18"/>
    <mergeCell ref="E18:K18"/>
    <mergeCell ref="C19:D19"/>
    <mergeCell ref="E19:K19"/>
    <mergeCell ref="C20:D20"/>
    <mergeCell ref="E20:K20"/>
    <mergeCell ref="A13:B13"/>
    <mergeCell ref="C13:C14"/>
    <mergeCell ref="D13:D14"/>
    <mergeCell ref="E13:E14"/>
    <mergeCell ref="F13:F14"/>
    <mergeCell ref="G13:G14"/>
    <mergeCell ref="H13:H14"/>
    <mergeCell ref="I13:I14"/>
    <mergeCell ref="A26:A28"/>
    <mergeCell ref="C26:D26"/>
    <mergeCell ref="E26:K26"/>
    <mergeCell ref="C27:D27"/>
    <mergeCell ref="E27:K27"/>
    <mergeCell ref="C28:D28"/>
    <mergeCell ref="A90:A92"/>
    <mergeCell ref="A1:F1"/>
    <mergeCell ref="G1:K1"/>
    <mergeCell ref="A2:K2"/>
    <mergeCell ref="A3:K3"/>
    <mergeCell ref="A4:K4"/>
    <mergeCell ref="A5:F5"/>
    <mergeCell ref="G5:K5"/>
    <mergeCell ref="A10:A12"/>
    <mergeCell ref="C10:D10"/>
    <mergeCell ref="E10:K10"/>
    <mergeCell ref="C11:D11"/>
    <mergeCell ref="E11:K11"/>
    <mergeCell ref="C12:D12"/>
    <mergeCell ref="E12:K12"/>
    <mergeCell ref="E28:K28"/>
    <mergeCell ref="H21:H22"/>
    <mergeCell ref="I21:I22"/>
    <mergeCell ref="J21:J22"/>
    <mergeCell ref="K21:K22"/>
    <mergeCell ref="A24:E24"/>
    <mergeCell ref="A21:B21"/>
    <mergeCell ref="C21:C22"/>
    <mergeCell ref="D21:D22"/>
    <mergeCell ref="E21:E22"/>
    <mergeCell ref="F21:F22"/>
    <mergeCell ref="G21:G22"/>
    <mergeCell ref="H29:H30"/>
    <mergeCell ref="I29:I30"/>
    <mergeCell ref="J29:J30"/>
    <mergeCell ref="K29:K30"/>
    <mergeCell ref="A33:E33"/>
    <mergeCell ref="A29:B29"/>
    <mergeCell ref="C29:C30"/>
    <mergeCell ref="D29:D30"/>
    <mergeCell ref="E29:E30"/>
    <mergeCell ref="F29:F30"/>
    <mergeCell ref="G29:G30"/>
    <mergeCell ref="F49:F50"/>
    <mergeCell ref="G49:G50"/>
    <mergeCell ref="H49:H50"/>
    <mergeCell ref="I49:I50"/>
    <mergeCell ref="J49:J50"/>
    <mergeCell ref="K49:K50"/>
    <mergeCell ref="A35:A37"/>
    <mergeCell ref="C35:D35"/>
    <mergeCell ref="E35:K35"/>
    <mergeCell ref="C36:D36"/>
    <mergeCell ref="E36:K36"/>
    <mergeCell ref="C37:D37"/>
    <mergeCell ref="E37:K37"/>
    <mergeCell ref="F61:F62"/>
    <mergeCell ref="G61:G62"/>
    <mergeCell ref="H38:H39"/>
    <mergeCell ref="I38:I39"/>
    <mergeCell ref="J38:J39"/>
    <mergeCell ref="K38:K39"/>
    <mergeCell ref="A44:E44"/>
    <mergeCell ref="A46:A48"/>
    <mergeCell ref="C46:D46"/>
    <mergeCell ref="E46:K46"/>
    <mergeCell ref="C47:D47"/>
    <mergeCell ref="E47:K47"/>
    <mergeCell ref="A38:B38"/>
    <mergeCell ref="C38:C39"/>
    <mergeCell ref="D38:D39"/>
    <mergeCell ref="E38:E39"/>
    <mergeCell ref="F38:F39"/>
    <mergeCell ref="G38:G39"/>
    <mergeCell ref="C48:D48"/>
    <mergeCell ref="E48:K48"/>
    <mergeCell ref="A49:B49"/>
    <mergeCell ref="C49:C50"/>
    <mergeCell ref="D49:D50"/>
    <mergeCell ref="E49:E50"/>
    <mergeCell ref="A56:E56"/>
    <mergeCell ref="A58:A60"/>
    <mergeCell ref="C58:D58"/>
    <mergeCell ref="E58:K58"/>
    <mergeCell ref="C59:D59"/>
    <mergeCell ref="E59:K59"/>
    <mergeCell ref="C60:D60"/>
    <mergeCell ref="E60:K60"/>
    <mergeCell ref="J72:J73"/>
    <mergeCell ref="K72:K73"/>
    <mergeCell ref="H61:H62"/>
    <mergeCell ref="I61:I62"/>
    <mergeCell ref="J61:J62"/>
    <mergeCell ref="K61:K62"/>
    <mergeCell ref="A67:E67"/>
    <mergeCell ref="A69:A71"/>
    <mergeCell ref="C69:D69"/>
    <mergeCell ref="E69:K69"/>
    <mergeCell ref="C70:D70"/>
    <mergeCell ref="E70:K70"/>
    <mergeCell ref="A61:B61"/>
    <mergeCell ref="C61:C62"/>
    <mergeCell ref="D61:D62"/>
    <mergeCell ref="E61:E62"/>
    <mergeCell ref="A78:E78"/>
    <mergeCell ref="A100:A102"/>
    <mergeCell ref="C100:D100"/>
    <mergeCell ref="E100:K100"/>
    <mergeCell ref="C101:D101"/>
    <mergeCell ref="E101:K101"/>
    <mergeCell ref="C102:D102"/>
    <mergeCell ref="E102:K102"/>
    <mergeCell ref="C71:D71"/>
    <mergeCell ref="E71:K71"/>
    <mergeCell ref="A72:B72"/>
    <mergeCell ref="C72:C73"/>
    <mergeCell ref="D72:D73"/>
    <mergeCell ref="E72:E73"/>
    <mergeCell ref="F72:F73"/>
    <mergeCell ref="G72:G73"/>
    <mergeCell ref="H72:H73"/>
    <mergeCell ref="I72:I73"/>
    <mergeCell ref="A80:A82"/>
    <mergeCell ref="C80:D80"/>
    <mergeCell ref="E80:K80"/>
    <mergeCell ref="C81:D81"/>
    <mergeCell ref="E81:K81"/>
    <mergeCell ref="C82:D82"/>
    <mergeCell ref="E82:K82"/>
    <mergeCell ref="A83:B83"/>
    <mergeCell ref="C83:C84"/>
    <mergeCell ref="D83:D84"/>
    <mergeCell ref="E83:E84"/>
    <mergeCell ref="F83:F84"/>
    <mergeCell ref="C90:D90"/>
    <mergeCell ref="E90:K90"/>
    <mergeCell ref="H103:H104"/>
    <mergeCell ref="I103:I104"/>
    <mergeCell ref="J103:J104"/>
    <mergeCell ref="K103:K104"/>
    <mergeCell ref="I83:I84"/>
    <mergeCell ref="J83:J84"/>
    <mergeCell ref="K83:K84"/>
    <mergeCell ref="A98:E98"/>
    <mergeCell ref="C91:D91"/>
    <mergeCell ref="E91:K91"/>
    <mergeCell ref="C92:D92"/>
    <mergeCell ref="E92:K92"/>
    <mergeCell ref="A93:B93"/>
    <mergeCell ref="C93:C94"/>
    <mergeCell ref="D93:D94"/>
    <mergeCell ref="E93:E94"/>
    <mergeCell ref="A108:E108"/>
    <mergeCell ref="A103:B103"/>
    <mergeCell ref="C103:C104"/>
    <mergeCell ref="D103:D104"/>
    <mergeCell ref="E103:E104"/>
    <mergeCell ref="F103:F104"/>
    <mergeCell ref="G103:G104"/>
    <mergeCell ref="G83:G84"/>
    <mergeCell ref="H83:H84"/>
    <mergeCell ref="A88:E88"/>
    <mergeCell ref="F93:F94"/>
    <mergeCell ref="G93:G94"/>
    <mergeCell ref="H93:H94"/>
    <mergeCell ref="A513:K513"/>
    <mergeCell ref="C404:D404"/>
    <mergeCell ref="E404:K404"/>
    <mergeCell ref="C405:D405"/>
    <mergeCell ref="E405:K405"/>
    <mergeCell ref="E518:K518"/>
    <mergeCell ref="H519:H520"/>
    <mergeCell ref="I519:I520"/>
    <mergeCell ref="J519:J520"/>
    <mergeCell ref="K519:K520"/>
    <mergeCell ref="A516:A518"/>
    <mergeCell ref="C516:D516"/>
    <mergeCell ref="E516:K516"/>
    <mergeCell ref="C517:D517"/>
    <mergeCell ref="E517:K517"/>
    <mergeCell ref="C518:D518"/>
    <mergeCell ref="A467:A469"/>
    <mergeCell ref="C467:D467"/>
    <mergeCell ref="E467:K467"/>
    <mergeCell ref="C468:D468"/>
    <mergeCell ref="E468:K468"/>
    <mergeCell ref="C469:D469"/>
    <mergeCell ref="E469:K469"/>
    <mergeCell ref="C437:D437"/>
    <mergeCell ref="A525:E525"/>
    <mergeCell ref="A527:A529"/>
    <mergeCell ref="C527:D527"/>
    <mergeCell ref="E527:K527"/>
    <mergeCell ref="C528:D528"/>
    <mergeCell ref="E528:K528"/>
    <mergeCell ref="A519:B519"/>
    <mergeCell ref="C519:C520"/>
    <mergeCell ref="D519:D520"/>
    <mergeCell ref="E519:E520"/>
    <mergeCell ref="F519:F520"/>
    <mergeCell ref="G519:G520"/>
    <mergeCell ref="J530:J531"/>
    <mergeCell ref="K530:K531"/>
    <mergeCell ref="A533:E533"/>
    <mergeCell ref="C529:D529"/>
    <mergeCell ref="E529:K529"/>
    <mergeCell ref="A530:B530"/>
    <mergeCell ref="C530:C531"/>
    <mergeCell ref="D530:D531"/>
    <mergeCell ref="E530:E531"/>
    <mergeCell ref="F530:F531"/>
    <mergeCell ref="G530:G531"/>
    <mergeCell ref="H530:H531"/>
    <mergeCell ref="I530:I531"/>
    <mergeCell ref="A155:K155"/>
    <mergeCell ref="E187:K187"/>
    <mergeCell ref="A188:B188"/>
    <mergeCell ref="C188:C189"/>
    <mergeCell ref="D188:D189"/>
    <mergeCell ref="E188:E189"/>
    <mergeCell ref="F188:F189"/>
    <mergeCell ref="G188:G189"/>
    <mergeCell ref="H188:H189"/>
    <mergeCell ref="I188:I189"/>
    <mergeCell ref="J188:J189"/>
    <mergeCell ref="K188:K189"/>
    <mergeCell ref="C291:D291"/>
    <mergeCell ref="E291:K291"/>
    <mergeCell ref="A285:B285"/>
    <mergeCell ref="A185:A187"/>
    <mergeCell ref="C185:D185"/>
    <mergeCell ref="E185:K185"/>
    <mergeCell ref="C186:D186"/>
    <mergeCell ref="E186:K186"/>
    <mergeCell ref="C187:D187"/>
    <mergeCell ref="A244:E244"/>
    <mergeCell ref="E306:E307"/>
    <mergeCell ref="F306:F307"/>
    <mergeCell ref="G306:G307"/>
    <mergeCell ref="A209:E209"/>
    <mergeCell ref="A221:A223"/>
    <mergeCell ref="C221:D221"/>
    <mergeCell ref="E221:K221"/>
    <mergeCell ref="A303:A305"/>
    <mergeCell ref="C303:D303"/>
    <mergeCell ref="E303:K303"/>
    <mergeCell ref="C304:D304"/>
    <mergeCell ref="E304:K304"/>
    <mergeCell ref="C305:D305"/>
    <mergeCell ref="E305:K305"/>
    <mergeCell ref="A301:K301"/>
    <mergeCell ref="I293:I294"/>
    <mergeCell ref="H285:H286"/>
    <mergeCell ref="I285:I286"/>
    <mergeCell ref="J285:J286"/>
    <mergeCell ref="K285:K286"/>
    <mergeCell ref="A288:E288"/>
    <mergeCell ref="A290:A292"/>
    <mergeCell ref="C290:D290"/>
    <mergeCell ref="E290:K290"/>
    <mergeCell ref="A268:K268"/>
    <mergeCell ref="A270:A272"/>
    <mergeCell ref="C270:D270"/>
    <mergeCell ref="E270:K270"/>
    <mergeCell ref="C271:D271"/>
    <mergeCell ref="E271:K271"/>
    <mergeCell ref="C272:D272"/>
    <mergeCell ref="A325:A327"/>
    <mergeCell ref="C325:D325"/>
    <mergeCell ref="E325:K325"/>
    <mergeCell ref="C326:D326"/>
    <mergeCell ref="E326:K326"/>
    <mergeCell ref="C327:D327"/>
    <mergeCell ref="E327:K327"/>
    <mergeCell ref="E272:K272"/>
    <mergeCell ref="E292:K292"/>
    <mergeCell ref="A293:B293"/>
    <mergeCell ref="C293:C294"/>
    <mergeCell ref="D293:D294"/>
    <mergeCell ref="E293:E294"/>
    <mergeCell ref="F293:F294"/>
    <mergeCell ref="G293:G294"/>
    <mergeCell ref="H293:H294"/>
    <mergeCell ref="H306:H307"/>
    <mergeCell ref="K273:K274"/>
    <mergeCell ref="A279:E279"/>
    <mergeCell ref="A282:A284"/>
    <mergeCell ref="C282:D282"/>
    <mergeCell ref="E282:K282"/>
    <mergeCell ref="C283:D283"/>
    <mergeCell ref="E283:K283"/>
    <mergeCell ref="C284:D284"/>
    <mergeCell ref="E284:K284"/>
    <mergeCell ref="A273:B273"/>
    <mergeCell ref="C273:C274"/>
    <mergeCell ref="D273:D274"/>
    <mergeCell ref="E273:E274"/>
    <mergeCell ref="F273:F274"/>
    <mergeCell ref="G273:G274"/>
    <mergeCell ref="H273:H274"/>
    <mergeCell ref="I273:I274"/>
    <mergeCell ref="J273:J274"/>
    <mergeCell ref="C285:C286"/>
    <mergeCell ref="D285:D286"/>
    <mergeCell ref="E285:E286"/>
    <mergeCell ref="F285:F286"/>
    <mergeCell ref="G285:G286"/>
    <mergeCell ref="J293:J294"/>
    <mergeCell ref="K293:K294"/>
    <mergeCell ref="A298:E298"/>
    <mergeCell ref="C361:D361"/>
    <mergeCell ref="E361:K361"/>
    <mergeCell ref="A328:B328"/>
    <mergeCell ref="C328:C329"/>
    <mergeCell ref="D328:D329"/>
    <mergeCell ref="E328:E329"/>
    <mergeCell ref="F328:F329"/>
    <mergeCell ref="C292:D292"/>
    <mergeCell ref="A323:E323"/>
    <mergeCell ref="I306:I307"/>
    <mergeCell ref="J306:J307"/>
    <mergeCell ref="K306:K307"/>
    <mergeCell ref="A310:E310"/>
    <mergeCell ref="A306:B306"/>
    <mergeCell ref="C306:C307"/>
    <mergeCell ref="D306:D307"/>
    <mergeCell ref="E499:E500"/>
    <mergeCell ref="F499:F500"/>
    <mergeCell ref="G499:G500"/>
    <mergeCell ref="H499:H500"/>
    <mergeCell ref="I499:I500"/>
    <mergeCell ref="J499:J500"/>
    <mergeCell ref="K499:K500"/>
    <mergeCell ref="E437:K437"/>
    <mergeCell ref="A438:B438"/>
    <mergeCell ref="C438:C439"/>
    <mergeCell ref="D438:D439"/>
    <mergeCell ref="E438:E439"/>
    <mergeCell ref="F438:F439"/>
    <mergeCell ref="G438:G439"/>
    <mergeCell ref="H438:H439"/>
    <mergeCell ref="I438:I439"/>
    <mergeCell ref="A435:A437"/>
    <mergeCell ref="C435:D435"/>
    <mergeCell ref="E435:K435"/>
    <mergeCell ref="C436:D436"/>
    <mergeCell ref="E436:K436"/>
    <mergeCell ref="A383:E383"/>
    <mergeCell ref="A385:A387"/>
    <mergeCell ref="C385:D385"/>
    <mergeCell ref="E385:K385"/>
    <mergeCell ref="C386:D386"/>
    <mergeCell ref="E386:K386"/>
    <mergeCell ref="H470:H471"/>
    <mergeCell ref="I470:I471"/>
    <mergeCell ref="J470:J471"/>
    <mergeCell ref="K470:K471"/>
    <mergeCell ref="A470:B470"/>
    <mergeCell ref="C470:C471"/>
    <mergeCell ref="D470:D471"/>
    <mergeCell ref="E470:E471"/>
    <mergeCell ref="F470:F471"/>
    <mergeCell ref="G470:G471"/>
    <mergeCell ref="A433:E433"/>
    <mergeCell ref="A406:B406"/>
    <mergeCell ref="C406:C407"/>
    <mergeCell ref="D406:D407"/>
    <mergeCell ref="E406:E407"/>
    <mergeCell ref="F406:F407"/>
    <mergeCell ref="G406:G407"/>
    <mergeCell ref="H406:H407"/>
    <mergeCell ref="G378:G379"/>
    <mergeCell ref="H378:H379"/>
    <mergeCell ref="I378:I379"/>
    <mergeCell ref="A375:A377"/>
    <mergeCell ref="C375:D375"/>
    <mergeCell ref="E375:K375"/>
    <mergeCell ref="C376:D376"/>
    <mergeCell ref="E376:K376"/>
    <mergeCell ref="J378:J379"/>
    <mergeCell ref="K378:K379"/>
    <mergeCell ref="A703:K703"/>
    <mergeCell ref="H388:H389"/>
    <mergeCell ref="I388:I389"/>
    <mergeCell ref="J388:J389"/>
    <mergeCell ref="K388:K389"/>
    <mergeCell ref="A398:E398"/>
    <mergeCell ref="A388:B388"/>
    <mergeCell ref="C388:C389"/>
    <mergeCell ref="D388:D389"/>
    <mergeCell ref="E388:E389"/>
    <mergeCell ref="F388:F389"/>
    <mergeCell ref="G388:G389"/>
    <mergeCell ref="A510:E510"/>
    <mergeCell ref="A494:E494"/>
    <mergeCell ref="A496:A498"/>
    <mergeCell ref="C496:D496"/>
    <mergeCell ref="E496:K496"/>
    <mergeCell ref="C497:D497"/>
    <mergeCell ref="E497:K497"/>
    <mergeCell ref="C498:D498"/>
    <mergeCell ref="E498:K498"/>
    <mergeCell ref="A499:B499"/>
    <mergeCell ref="C499:C500"/>
    <mergeCell ref="D499:D500"/>
    <mergeCell ref="K249:K250"/>
    <mergeCell ref="A254:E254"/>
    <mergeCell ref="A256:A258"/>
    <mergeCell ref="C256:D256"/>
    <mergeCell ref="E256:K256"/>
    <mergeCell ref="C257:D257"/>
    <mergeCell ref="E257:K257"/>
    <mergeCell ref="C258:D258"/>
    <mergeCell ref="E258:K258"/>
    <mergeCell ref="J13:J14"/>
    <mergeCell ref="K13:K14"/>
    <mergeCell ref="A16:E16"/>
    <mergeCell ref="A219:E219"/>
    <mergeCell ref="A158:A160"/>
    <mergeCell ref="C158:D158"/>
    <mergeCell ref="E158:K158"/>
    <mergeCell ref="C159:D159"/>
    <mergeCell ref="E159:K159"/>
    <mergeCell ref="C160:D160"/>
    <mergeCell ref="E160:K160"/>
    <mergeCell ref="A161:B161"/>
    <mergeCell ref="C161:C162"/>
    <mergeCell ref="D161:D162"/>
    <mergeCell ref="E161:E162"/>
    <mergeCell ref="F161:F162"/>
    <mergeCell ref="G161:G162"/>
    <mergeCell ref="H161:H162"/>
    <mergeCell ref="I161:I162"/>
    <mergeCell ref="J161:J162"/>
    <mergeCell ref="K161:K162"/>
    <mergeCell ref="A182:E182"/>
    <mergeCell ref="A211:A213"/>
    <mergeCell ref="C211:D211"/>
    <mergeCell ref="E211:K211"/>
    <mergeCell ref="C212:D212"/>
    <mergeCell ref="E212:K212"/>
    <mergeCell ref="C213:D213"/>
    <mergeCell ref="E213:K213"/>
    <mergeCell ref="A214:B214"/>
    <mergeCell ref="A246:A248"/>
    <mergeCell ref="C246:D246"/>
    <mergeCell ref="E246:K246"/>
    <mergeCell ref="C247:D247"/>
    <mergeCell ref="E247:K247"/>
    <mergeCell ref="C248:D248"/>
    <mergeCell ref="E248:K248"/>
    <mergeCell ref="C214:C215"/>
    <mergeCell ref="D214:D215"/>
    <mergeCell ref="E214:E215"/>
    <mergeCell ref="F214:F215"/>
    <mergeCell ref="G214:G215"/>
    <mergeCell ref="H214:H215"/>
    <mergeCell ref="I214:I215"/>
    <mergeCell ref="J214:J215"/>
    <mergeCell ref="K214:K215"/>
    <mergeCell ref="A249:B249"/>
    <mergeCell ref="C249:C250"/>
    <mergeCell ref="D249:D250"/>
    <mergeCell ref="E249:E250"/>
    <mergeCell ref="F249:F250"/>
    <mergeCell ref="G249:G250"/>
    <mergeCell ref="H249:H250"/>
    <mergeCell ref="I249:I250"/>
    <mergeCell ref="J249:J250"/>
    <mergeCell ref="F259:F260"/>
    <mergeCell ref="G259:G260"/>
    <mergeCell ref="H259:H260"/>
    <mergeCell ref="I259:I260"/>
    <mergeCell ref="J259:J260"/>
    <mergeCell ref="K259:K260"/>
    <mergeCell ref="A465:E465"/>
    <mergeCell ref="A265:E265"/>
    <mergeCell ref="J438:J439"/>
    <mergeCell ref="K438:K439"/>
    <mergeCell ref="A401:K401"/>
    <mergeCell ref="C387:D387"/>
    <mergeCell ref="E387:K387"/>
    <mergeCell ref="A259:B259"/>
    <mergeCell ref="C259:C260"/>
    <mergeCell ref="D259:D260"/>
    <mergeCell ref="E259:E260"/>
    <mergeCell ref="C377:D377"/>
    <mergeCell ref="E377:K377"/>
    <mergeCell ref="A378:B378"/>
    <mergeCell ref="C378:C379"/>
    <mergeCell ref="D378:D379"/>
    <mergeCell ref="E378:E379"/>
    <mergeCell ref="F378:F379"/>
    <mergeCell ref="A110:A112"/>
    <mergeCell ref="C110:D110"/>
    <mergeCell ref="E110:K110"/>
    <mergeCell ref="C111:D111"/>
    <mergeCell ref="E111:K111"/>
    <mergeCell ref="C112:D112"/>
    <mergeCell ref="E112:K112"/>
    <mergeCell ref="A113:B113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A149:E149"/>
    <mergeCell ref="A140:E140"/>
    <mergeCell ref="A142:A144"/>
    <mergeCell ref="C142:D142"/>
    <mergeCell ref="E142:K142"/>
    <mergeCell ref="C143:D143"/>
    <mergeCell ref="E143:K143"/>
    <mergeCell ref="C144:D144"/>
    <mergeCell ref="E144:K144"/>
    <mergeCell ref="A145:B145"/>
    <mergeCell ref="C145:C146"/>
    <mergeCell ref="D145:D146"/>
    <mergeCell ref="E145:E146"/>
    <mergeCell ref="F145:F146"/>
    <mergeCell ref="G145:G146"/>
    <mergeCell ref="H145:H146"/>
    <mergeCell ref="I145:I146"/>
    <mergeCell ref="J145:J146"/>
    <mergeCell ref="K145:K146"/>
  </mergeCells>
  <pageMargins left="0.511811024" right="0.511811024" top="0.78740157499999996" bottom="0.78740157499999996" header="0.31496062000000002" footer="0.31496062000000002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Orçamento Sintético</vt:lpstr>
      <vt:lpstr>BDI</vt:lpstr>
      <vt:lpstr>CRONOGRAMA</vt:lpstr>
      <vt:lpstr>CURVA ABC</vt:lpstr>
      <vt:lpstr>COMPOSIÇÕES</vt:lpstr>
      <vt:lpstr>QUANTITATIVOS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Renan Furtado Lima</cp:lastModifiedBy>
  <cp:revision>0</cp:revision>
  <cp:lastPrinted>2022-03-30T18:13:53Z</cp:lastPrinted>
  <dcterms:created xsi:type="dcterms:W3CDTF">2020-11-05T15:40:35Z</dcterms:created>
  <dcterms:modified xsi:type="dcterms:W3CDTF">2022-05-11T17:51:40Z</dcterms:modified>
</cp:coreProperties>
</file>